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embeddings/oleObject1.bin" ContentType="application/vnd.openxmlformats-officedocument.oleObject"/>
  <Override PartName="/docProps/custom.xml" ContentType="application/vnd.openxmlformats-officedocument.custom-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5"/>
  <workbookPr codeName="ThisWorkbook"/>
  <mc:AlternateContent xmlns:mc="http://schemas.openxmlformats.org/markup-compatibility/2006">
    <mc:Choice Requires="x15">
      <x15ac:absPath xmlns:x15ac="http://schemas.microsoft.com/office/spreadsheetml/2010/11/ac" url="https://usdagcc-my.sharepoint.com/personal/marlon_winger_usda_gov/Documents/Documents/National Standards/340 cover crop/Utah 340 IR/"/>
    </mc:Choice>
  </mc:AlternateContent>
  <xr:revisionPtr revIDLastSave="59" documentId="8_{A81DC846-3BF3-49A3-8637-F6513885EF6E}" xr6:coauthVersionLast="47" xr6:coauthVersionMax="47" xr10:uidLastSave="{C45087EB-634C-4C35-B458-D6E9F6D0B1AD}"/>
  <bookViews>
    <workbookView xWindow="0" yWindow="924" windowWidth="21600" windowHeight="11268" xr2:uid="{00000000-000D-0000-FFFF-FFFF00000000}"/>
  </bookViews>
  <sheets>
    <sheet name="340 Spec. Sheet" sheetId="1" r:id="rId1"/>
    <sheet name="Inventory" sheetId="10" r:id="rId2"/>
    <sheet name="Cost Calculator" sheetId="9" r:id="rId3"/>
    <sheet name="Drill Calibration" sheetId="7" r:id="rId4"/>
    <sheet name="Data" sheetId="5" r:id="rId5"/>
    <sheet name="Cover Crop Chart" sheetId="6" r:id="rId6"/>
    <sheet name="Cover Crop Characteristics" sheetId="8" r:id="rId7"/>
  </sheets>
  <definedNames>
    <definedName name="_xlnm.Print_Area" localSheetId="0">'340 Spec. Sheet'!$A$1:$S$68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9" l="1"/>
  <c r="D10" i="9"/>
  <c r="D11" i="9"/>
  <c r="D12" i="9"/>
  <c r="D13" i="9"/>
  <c r="D14" i="9"/>
  <c r="D15" i="9"/>
  <c r="D17" i="9"/>
  <c r="D18" i="9"/>
  <c r="D19" i="9"/>
  <c r="D20" i="9"/>
  <c r="D21" i="9"/>
  <c r="D22" i="9"/>
  <c r="D24" i="9"/>
  <c r="D25" i="9"/>
  <c r="D26" i="9"/>
  <c r="D27" i="9"/>
  <c r="D28" i="9"/>
  <c r="D29" i="9"/>
  <c r="D4" i="9"/>
  <c r="D5" i="9"/>
  <c r="D6" i="9"/>
  <c r="D7" i="9"/>
  <c r="D8" i="9"/>
  <c r="D3" i="9"/>
  <c r="D42" i="1"/>
  <c r="D43" i="1"/>
  <c r="D44" i="1"/>
  <c r="P42" i="1"/>
  <c r="P43" i="1"/>
  <c r="P44" i="1"/>
  <c r="N43" i="1"/>
  <c r="N44" i="1"/>
  <c r="L42" i="1"/>
  <c r="L43" i="1"/>
  <c r="L44" i="1"/>
  <c r="J42" i="1"/>
  <c r="J43" i="1"/>
  <c r="J44" i="1"/>
  <c r="P36" i="1"/>
  <c r="P37" i="1"/>
  <c r="L37" i="1"/>
  <c r="N37" i="1" s="1"/>
  <c r="J36" i="1"/>
  <c r="L36" i="1" s="1"/>
  <c r="J37" i="1"/>
  <c r="D36" i="1"/>
  <c r="D37" i="1"/>
  <c r="P31" i="1"/>
  <c r="L31" i="1"/>
  <c r="N31" i="1" s="1"/>
  <c r="J30" i="1"/>
  <c r="L30" i="1" s="1"/>
  <c r="J31" i="1"/>
  <c r="P30" i="1"/>
  <c r="D30" i="1"/>
  <c r="D41" i="1"/>
  <c r="D45" i="1"/>
  <c r="D40" i="1"/>
  <c r="D34" i="1"/>
  <c r="D35" i="1"/>
  <c r="D38" i="1"/>
  <c r="D33" i="1"/>
  <c r="D24" i="1"/>
  <c r="D27" i="1"/>
  <c r="D28" i="1"/>
  <c r="D29" i="1"/>
  <c r="D31" i="1"/>
  <c r="D26" i="1"/>
  <c r="D20" i="1"/>
  <c r="D21" i="1"/>
  <c r="D22" i="1"/>
  <c r="D23" i="1"/>
  <c r="D19" i="1"/>
  <c r="J45" i="1"/>
  <c r="J41" i="1"/>
  <c r="J40" i="1"/>
  <c r="J38" i="1"/>
  <c r="J35" i="1"/>
  <c r="J34" i="1"/>
  <c r="J33" i="1"/>
  <c r="J29" i="1"/>
  <c r="J28" i="1"/>
  <c r="J27" i="1"/>
  <c r="J26" i="1"/>
  <c r="J20" i="1"/>
  <c r="J21" i="1"/>
  <c r="J22" i="1"/>
  <c r="J23" i="1"/>
  <c r="J24" i="1"/>
  <c r="J19" i="1"/>
  <c r="E15" i="7"/>
  <c r="N25" i="1"/>
  <c r="N32" i="1"/>
  <c r="N39" i="1"/>
  <c r="D30" i="9" l="1"/>
  <c r="L41" i="1"/>
  <c r="P41" i="1"/>
  <c r="L45" i="1"/>
  <c r="P45" i="1"/>
  <c r="P40" i="1"/>
  <c r="L40" i="1"/>
  <c r="L34" i="1"/>
  <c r="P34" i="1"/>
  <c r="L35" i="1"/>
  <c r="P35" i="1"/>
  <c r="L38" i="1"/>
  <c r="P38" i="1"/>
  <c r="P33" i="1"/>
  <c r="L33" i="1"/>
  <c r="L27" i="1"/>
  <c r="P27" i="1"/>
  <c r="L28" i="1"/>
  <c r="P28" i="1"/>
  <c r="L29" i="1"/>
  <c r="P29" i="1"/>
  <c r="P26" i="1"/>
  <c r="L26" i="1"/>
  <c r="L20" i="1"/>
  <c r="P20" i="1"/>
  <c r="L21" i="1"/>
  <c r="P21" i="1"/>
  <c r="L22" i="1"/>
  <c r="P22" i="1"/>
  <c r="L23" i="1"/>
  <c r="P23" i="1"/>
  <c r="L24" i="1"/>
  <c r="N24" i="1" s="1"/>
  <c r="P24" i="1"/>
  <c r="P19" i="1"/>
  <c r="L19" i="1"/>
  <c r="H46" i="1"/>
  <c r="P46" i="1" s="1"/>
  <c r="L46" i="1" l="1"/>
  <c r="N36" i="1" l="1"/>
  <c r="N42" i="1"/>
  <c r="N35" i="1"/>
  <c r="N30" i="1"/>
  <c r="N23" i="1"/>
  <c r="N38" i="1"/>
  <c r="N45" i="1"/>
  <c r="N41" i="1"/>
  <c r="N29" i="1"/>
  <c r="N28" i="1"/>
  <c r="N40" i="1"/>
  <c r="N22" i="1"/>
  <c r="N20" i="1"/>
  <c r="N27" i="1"/>
  <c r="N33" i="1"/>
  <c r="N19" i="1"/>
  <c r="N21" i="1"/>
  <c r="N34" i="1"/>
  <c r="N26" i="1"/>
  <c r="N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Kerry Goodrich</author>
    <author>David, Brian - NRCS, Salt Lake City, UT</author>
    <author>niels.hansen</author>
  </authors>
  <commentList>
    <comment ref="A1" authorId="0" shapeId="0" xr:uid="{00000000-0006-0000-0000-000001000000}">
      <text>
        <r>
          <rPr>
            <sz val="8"/>
            <color indexed="81"/>
            <rFont val="Tahoma"/>
            <family val="2"/>
          </rPr>
          <t>Click on the blanks to enter the appropriate information or enter blanks in everything if you wish to fill the form out by hand.  Some information must be entered by selecting from the pull down list.  Contact the state agronomist to change the information in the pull down lists or seed list.</t>
        </r>
      </text>
    </comment>
    <comment ref="D16" authorId="1" shapeId="0" xr:uid="{25F36C28-94D7-44E6-9BAE-DF7117254D63}">
      <text>
        <r>
          <rPr>
            <b/>
            <sz val="9"/>
            <color indexed="81"/>
            <rFont val="Tahoma"/>
            <family val="2"/>
          </rPr>
          <t>David, Brian - NRCS, Salt Lake City, UT:</t>
        </r>
        <r>
          <rPr>
            <sz val="9"/>
            <color indexed="81"/>
            <rFont val="Tahoma"/>
            <family val="2"/>
          </rPr>
          <t xml:space="preserve">
Shoot for 1 million to 1.3 million seeds per ac. and 30-40 lbs/ac (note interseeding has a different rule you can probably shoot for 500,000 to 750,000 seeds per ac and 15 to 20 lbs/ac)</t>
        </r>
      </text>
    </comment>
    <comment ref="B17" authorId="2" shapeId="0" xr:uid="{00000000-0006-0000-0000-000002000000}">
      <text>
        <r>
          <rPr>
            <sz val="9"/>
            <color indexed="81"/>
            <rFont val="Tahoma"/>
            <family val="2"/>
          </rPr>
          <t>Do not plant cover crop species that could contaminate the next crop due to hard seed or resisitance to the method of termination</t>
        </r>
      </text>
    </comment>
    <comment ref="H17" authorId="1" shapeId="0" xr:uid="{03D29ED9-F353-4912-8F85-A5F985A63383}">
      <text>
        <r>
          <rPr>
            <sz val="9"/>
            <color indexed="81"/>
            <rFont val="Tahoma"/>
            <family val="2"/>
          </rPr>
          <t>Enter PLS rate in lbs/ac in order for total PLS to calculate</t>
        </r>
      </text>
    </comment>
    <comment ref="J17" authorId="2" shapeId="0" xr:uid="{00000000-0006-0000-0000-000003000000}">
      <text>
        <r>
          <rPr>
            <sz val="9"/>
            <color indexed="81"/>
            <rFont val="Tahoma"/>
            <family val="2"/>
          </rPr>
          <t>If milling grain or certified seed is the next crop avoid cover crops that have seed that have a similar size or shape. Hard seed in the cover crop may germinate in the next crop and be difficult to remove when the crop is processed.</t>
        </r>
      </text>
    </comment>
    <comment ref="E50" authorId="2" shapeId="0" xr:uid="{00000000-0006-0000-0000-000005000000}">
      <text>
        <r>
          <rPr>
            <sz val="9"/>
            <color indexed="81"/>
            <rFont val="Tahoma"/>
            <family val="2"/>
          </rPr>
          <t>1.Termination method should not affect the subsequent cash crop. 
2.Termination should leave no chance of contamination of the next crop by stray cover crop plants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Brian - FPAC-NRCS, UT</author>
  </authors>
  <commentList>
    <comment ref="A1" authorId="0" shapeId="0" xr:uid="{7C995515-BDBC-4EA6-B9EF-DE7D3224BD3F}">
      <text>
        <r>
          <rPr>
            <b/>
            <sz val="9"/>
            <color indexed="81"/>
            <rFont val="Tahoma"/>
            <charset val="1"/>
          </rPr>
          <t>David, Brian - FPAC-NRCS, UT:</t>
        </r>
        <r>
          <rPr>
            <sz val="9"/>
            <color indexed="81"/>
            <rFont val="Tahoma"/>
            <charset val="1"/>
          </rPr>
          <t xml:space="preserve">
Copy and paste species from spec sheet.</t>
        </r>
      </text>
    </comment>
    <comment ref="B1" authorId="0" shapeId="0" xr:uid="{66641D0F-43B2-49E2-86F6-59CF4C84E03F}">
      <text>
        <r>
          <rPr>
            <b/>
            <sz val="9"/>
            <color indexed="81"/>
            <rFont val="Tahoma"/>
            <charset val="1"/>
          </rPr>
          <t>David, Brian - FPAC-NRCS, UT:</t>
        </r>
        <r>
          <rPr>
            <sz val="9"/>
            <color indexed="81"/>
            <rFont val="Tahoma"/>
            <charset val="1"/>
          </rPr>
          <t xml:space="preserve">
Copy and paste Total lbs/field.</t>
        </r>
      </text>
    </comment>
    <comment ref="C1" authorId="0" shapeId="0" xr:uid="{39C2B69E-B2CE-43E7-9057-9F06774C9986}">
      <text>
        <r>
          <rPr>
            <b/>
            <sz val="9"/>
            <color indexed="81"/>
            <rFont val="Tahoma"/>
            <charset val="1"/>
          </rPr>
          <t>David, Brian - FPAC-NRCS, UT:</t>
        </r>
        <r>
          <rPr>
            <sz val="9"/>
            <color indexed="81"/>
            <rFont val="Tahoma"/>
            <charset val="1"/>
          </rPr>
          <t xml:space="preserve">
Enter actual cost of plant species from vendor. </t>
        </r>
      </text>
    </comment>
  </commentList>
</comments>
</file>

<file path=xl/sharedStrings.xml><?xml version="1.0" encoding="utf-8"?>
<sst xmlns="http://schemas.openxmlformats.org/spreadsheetml/2006/main" count="1481" uniqueCount="458">
  <si>
    <t>340 COVER CROP</t>
  </si>
  <si>
    <t xml:space="preserve">IMPLEMENTATION REQUIREMENT </t>
  </si>
  <si>
    <t xml:space="preserve">Name:  </t>
  </si>
  <si>
    <t xml:space="preserve">Date: </t>
  </si>
  <si>
    <t>Precip:</t>
  </si>
  <si>
    <t>16-18</t>
  </si>
  <si>
    <t xml:space="preserve">Tract &amp; Field:  </t>
  </si>
  <si>
    <t>Soil(s):</t>
  </si>
  <si>
    <t>silty clay loam</t>
  </si>
  <si>
    <t xml:space="preserve">Acres: </t>
  </si>
  <si>
    <t>Planned by:</t>
  </si>
  <si>
    <t>Soil Limitations:</t>
  </si>
  <si>
    <t>none</t>
  </si>
  <si>
    <t xml:space="preserve">Field Office: </t>
  </si>
  <si>
    <t>Beaver</t>
  </si>
  <si>
    <t xml:space="preserve">Purpose:  </t>
  </si>
  <si>
    <t>Supplemental Grazing</t>
  </si>
  <si>
    <t>Field Office</t>
  </si>
  <si>
    <t xml:space="preserve"> </t>
  </si>
  <si>
    <t>Castle Dale</t>
  </si>
  <si>
    <t xml:space="preserve"> Purpose:</t>
  </si>
  <si>
    <t xml:space="preserve">Seedbed Preparation:  </t>
  </si>
  <si>
    <t>no-til drill</t>
  </si>
  <si>
    <t>Cedar City</t>
  </si>
  <si>
    <t>Coalville</t>
  </si>
  <si>
    <t>Reduce erosion from wind and water</t>
  </si>
  <si>
    <t xml:space="preserve"> Seed mix notes</t>
  </si>
  <si>
    <t>Ephraim</t>
  </si>
  <si>
    <t>Maintain or increase soil health and organic matter content</t>
  </si>
  <si>
    <t>Plant Species</t>
  </si>
  <si>
    <t>Warm or Cool Season</t>
  </si>
  <si>
    <t>Cultivar</t>
  </si>
  <si>
    <t>Seed Rate                                                                     Lbs/ac</t>
  </si>
  <si>
    <t>Seeds                           per                                Lb</t>
  </si>
  <si>
    <t>Seeds                         per                            Acre</t>
  </si>
  <si>
    <t>Percent of Mix (Seed)</t>
  </si>
  <si>
    <t>Total  Lbs/field</t>
  </si>
  <si>
    <t>Fillmore</t>
  </si>
  <si>
    <t>Reduce water quality degradation by utilizing excessive soil nutrients</t>
  </si>
  <si>
    <t>LEGUMES</t>
  </si>
  <si>
    <t>Logan</t>
  </si>
  <si>
    <t>Suppress excessive weed pressures and break pest cycles</t>
  </si>
  <si>
    <t>Pea, spring</t>
  </si>
  <si>
    <t>Monticello</t>
  </si>
  <si>
    <t>Improve soil moisture use efficiency</t>
  </si>
  <si>
    <t>Vetch, Hairy</t>
  </si>
  <si>
    <t>Nephi</t>
  </si>
  <si>
    <t>Minimize soil compaction</t>
  </si>
  <si>
    <t>Guar</t>
  </si>
  <si>
    <t>Ogden</t>
  </si>
  <si>
    <t>Cowpeas</t>
  </si>
  <si>
    <t>Panguitch</t>
  </si>
  <si>
    <t>Planned Termination Method</t>
  </si>
  <si>
    <t>Lentils, spring</t>
  </si>
  <si>
    <t>Price</t>
  </si>
  <si>
    <t>Herbicide</t>
  </si>
  <si>
    <t>Provo</t>
  </si>
  <si>
    <t>Tillage</t>
  </si>
  <si>
    <t>GRASSES</t>
  </si>
  <si>
    <t>Randolph</t>
  </si>
  <si>
    <t>Frost</t>
  </si>
  <si>
    <t>Triticale, winter</t>
  </si>
  <si>
    <t>Richfield</t>
  </si>
  <si>
    <t>Grazing</t>
  </si>
  <si>
    <t xml:space="preserve">Oats, </t>
  </si>
  <si>
    <t>Roosevelt</t>
  </si>
  <si>
    <t>Shredding or Mowing</t>
  </si>
  <si>
    <t>Ryegrass, Annual</t>
  </si>
  <si>
    <t>Tooele</t>
  </si>
  <si>
    <t>Crimper Roller</t>
  </si>
  <si>
    <t>Teff</t>
  </si>
  <si>
    <t>Tremonton</t>
  </si>
  <si>
    <t>Solarization</t>
  </si>
  <si>
    <t>Millet, German</t>
  </si>
  <si>
    <t>Vernal</t>
  </si>
  <si>
    <t>Flame Weeder</t>
  </si>
  <si>
    <t>BRASSICAS</t>
  </si>
  <si>
    <t>Mustard, white</t>
  </si>
  <si>
    <t>Cabbage, African</t>
  </si>
  <si>
    <t>Turnip, Purple top</t>
  </si>
  <si>
    <t>Radish, Tillage</t>
  </si>
  <si>
    <t>BROADLEAFS</t>
  </si>
  <si>
    <t>Buckwheat</t>
  </si>
  <si>
    <t>Safflower</t>
  </si>
  <si>
    <t>Sunflower Black Oil</t>
  </si>
  <si>
    <t>Total</t>
  </si>
  <si>
    <t>Planned Seeding date:</t>
  </si>
  <si>
    <t>Planned termination date:</t>
  </si>
  <si>
    <t>Planned termination method:</t>
  </si>
  <si>
    <t>Additional specifications and notes: ( Seedbed prep, Planting method, Other information as needed)</t>
  </si>
  <si>
    <t>Producer:</t>
  </si>
  <si>
    <t>Date:</t>
  </si>
  <si>
    <t>Planner:</t>
  </si>
  <si>
    <t>Certification</t>
  </si>
  <si>
    <t>I have completed a review of the information provided by the client (or checked in the field) and certify this practice has been applied and meets NRCS standards and specifications.</t>
  </si>
  <si>
    <t>Document or refer to attachment for each item below</t>
  </si>
  <si>
    <t>Year 1</t>
  </si>
  <si>
    <t>Year 2</t>
  </si>
  <si>
    <t>Year 3</t>
  </si>
  <si>
    <t>·        Seed tags and receipts for cover crop seed</t>
  </si>
  <si>
    <t>·        Record of planting date, and seeding rate</t>
  </si>
  <si>
    <t>·        Record of method of termination and date</t>
  </si>
  <si>
    <t>·        Photo of cover crop before termination</t>
  </si>
  <si>
    <t>Acres Certified</t>
  </si>
  <si>
    <t>Planner Signature</t>
  </si>
  <si>
    <t>Date</t>
  </si>
  <si>
    <t>NRCS UTAH 2023</t>
  </si>
  <si>
    <t>COVER CROP PLANNING SUPPORT DOCUMENT</t>
  </si>
  <si>
    <t xml:space="preserve">The following questions are intended to guide a discussion with the producer to help select a cover crop species that best fits their needs.  This information along with the IFSHA, climate data, and soils data will ensure the best outcome for the customer.  </t>
  </si>
  <si>
    <t>1.  What identified resoruce concern(s) is the cover crop being planned to address?  ( See list of NRCS RC's)</t>
  </si>
  <si>
    <t>2.  In the customers words what is the purpose of the cover crop planting and how do they imagine it being? (how tall, upright, creeping, flowers, diverse mix, lots of biomass)</t>
  </si>
  <si>
    <t>3.  What months does the customer want living cover and where will they get seed?</t>
  </si>
  <si>
    <t>4.  What kind of cropping system will cover crops be planted?</t>
  </si>
  <si>
    <t>Annual crops (list them)</t>
  </si>
  <si>
    <t>Perennial crops (list them)</t>
  </si>
  <si>
    <t>5.  Describe operation, equipment and the crop rotation.</t>
  </si>
  <si>
    <t>6.  Do any of the following apply to the planning area.</t>
  </si>
  <si>
    <t>Salt affected soils</t>
  </si>
  <si>
    <t>Low/high pH</t>
  </si>
  <si>
    <t>Soil crusting</t>
  </si>
  <si>
    <t>Poor drainage</t>
  </si>
  <si>
    <t>Low fertility</t>
  </si>
  <si>
    <t>Droughty soil</t>
  </si>
  <si>
    <t>Residual pesticides</t>
  </si>
  <si>
    <t>High nutrient concentrations</t>
  </si>
  <si>
    <t>7.  Has the customer planted cover crops in the past, what was their experience and do they have any concerns?</t>
  </si>
  <si>
    <t>Seeding Rate lbs/field</t>
  </si>
  <si>
    <t>Cost of Seed/lb</t>
  </si>
  <si>
    <t>Cost of this part of mix/ac</t>
  </si>
  <si>
    <t>TOTALS</t>
  </si>
  <si>
    <t xml:space="preserve">A simple method to calibrate a box type drill </t>
  </si>
  <si>
    <t>In this example the producer wants to plant 40 pounds per acre of a cover crop mix. Drill width is 15 feet, length of test run is 48 ft.   When you collect 12.51 grams of the cover crop mix in a spout you will have reached your target rate.</t>
  </si>
  <si>
    <r>
      <t xml:space="preserve">Enter information in </t>
    </r>
    <r>
      <rPr>
        <b/>
        <sz val="11"/>
        <color theme="6" tint="-0.249977111117893"/>
        <rFont val="Arial"/>
        <family val="2"/>
      </rPr>
      <t>Green</t>
    </r>
    <r>
      <rPr>
        <sz val="11"/>
        <color theme="1"/>
        <rFont val="Arial"/>
        <family val="2"/>
      </rPr>
      <t xml:space="preserve"> fields</t>
    </r>
  </si>
  <si>
    <t>Total mix/ac=</t>
  </si>
  <si>
    <t>(lb/ac)</t>
  </si>
  <si>
    <t>Drill Calibration</t>
  </si>
  <si>
    <t>Drill width=</t>
  </si>
  <si>
    <t>feet</t>
  </si>
  <si>
    <t>Length of test run=</t>
  </si>
  <si>
    <t>Number of spouts=</t>
  </si>
  <si>
    <t>Desired grams of mix/spout=</t>
  </si>
  <si>
    <t>grams</t>
  </si>
  <si>
    <t xml:space="preserve">The long hand method:  </t>
  </si>
  <si>
    <r>
      <t>40</t>
    </r>
    <r>
      <rPr>
        <u/>
        <sz val="11"/>
        <rFont val="Calibri"/>
        <family val="2"/>
        <scheme val="minor"/>
      </rPr>
      <t xml:space="preserve"> lbs    x</t>
    </r>
  </si>
  <si>
    <r>
      <t>15</t>
    </r>
    <r>
      <rPr>
        <u/>
        <sz val="11"/>
        <rFont val="Calibri"/>
        <family val="2"/>
        <scheme val="minor"/>
      </rPr>
      <t xml:space="preserve"> ft    x</t>
    </r>
  </si>
  <si>
    <r>
      <t xml:space="preserve">48 </t>
    </r>
    <r>
      <rPr>
        <u/>
        <sz val="11"/>
        <rFont val="Calibri"/>
        <family val="2"/>
        <scheme val="minor"/>
      </rPr>
      <t>feet  x</t>
    </r>
  </si>
  <si>
    <t>1 acre    x</t>
  </si>
  <si>
    <t>454 grams  x</t>
  </si>
  <si>
    <t># of spouts</t>
  </si>
  <si>
    <t xml:space="preserve">   =</t>
  </si>
  <si>
    <t xml:space="preserve"> =  12.51 grams of desired </t>
  </si>
  <si>
    <t>1 acre</t>
  </si>
  <si>
    <t>drill width</t>
  </si>
  <si>
    <t>length  run</t>
  </si>
  <si>
    <t>43, 560 ft</t>
  </si>
  <si>
    <t>1 lbs</t>
  </si>
  <si>
    <t>cover crop mix per spout</t>
  </si>
  <si>
    <t>If you can spin the drive wheel by hand measure the circumfurance of the wheel for example it equals 8 feet.  Place a chalk line on the wheel, and rotate it 6 times.  Length of test run would equal 48 feet.  Collect the seeds from one seed tube and measure with a gram scale. The more seed tubes you measure the better.  Make sure the drill is primed (seed fills the fluted cogs).</t>
  </si>
  <si>
    <t>Legumes</t>
  </si>
  <si>
    <t>Season</t>
  </si>
  <si>
    <t>Approximate Seeds /lb</t>
  </si>
  <si>
    <t>Alfalfa</t>
  </si>
  <si>
    <t>cs</t>
  </si>
  <si>
    <t>Bean, Faba</t>
  </si>
  <si>
    <t>Bean, Mung</t>
  </si>
  <si>
    <t>ws</t>
  </si>
  <si>
    <t>Bean, Pinto</t>
  </si>
  <si>
    <t>Clover, Crimson</t>
  </si>
  <si>
    <t>Clover, Red</t>
  </si>
  <si>
    <t>Clover, yellow sweet</t>
  </si>
  <si>
    <t>Clover, Balansa</t>
  </si>
  <si>
    <t>Clover, Ladino</t>
  </si>
  <si>
    <t>Clover Berseem</t>
  </si>
  <si>
    <t>Clover, Arrowleaf</t>
  </si>
  <si>
    <t>Clover, Hubam Sweet</t>
  </si>
  <si>
    <t>Lentils, winter</t>
  </si>
  <si>
    <t>Pea, Austrian Winter</t>
  </si>
  <si>
    <t>Pea, chick</t>
  </si>
  <si>
    <t>Pea, forage</t>
  </si>
  <si>
    <t>Faba bean</t>
  </si>
  <si>
    <t>Sainfoin</t>
  </si>
  <si>
    <t>Sun Hemp</t>
  </si>
  <si>
    <t>Vetch, common</t>
  </si>
  <si>
    <t>Vetch, Woolly Pod</t>
  </si>
  <si>
    <t>Vetch, Chickling</t>
  </si>
  <si>
    <t>Grasses</t>
  </si>
  <si>
    <t>Barley, Forage</t>
  </si>
  <si>
    <t>Barley, spring</t>
  </si>
  <si>
    <t>Barley, winter</t>
  </si>
  <si>
    <t>Corn</t>
  </si>
  <si>
    <t>Corn, BMR Grazing</t>
  </si>
  <si>
    <t>Millet, Brown Top</t>
  </si>
  <si>
    <t>Millet, Foxtail</t>
  </si>
  <si>
    <t>Millet, Japanese</t>
  </si>
  <si>
    <t>Millet, Pearl</t>
  </si>
  <si>
    <t>Millet, Proso</t>
  </si>
  <si>
    <t>Oats, Cosaque Black</t>
  </si>
  <si>
    <t>Rye, Cereal</t>
  </si>
  <si>
    <t>Ryegrass, Italian</t>
  </si>
  <si>
    <t>Sorghum Sundan</t>
  </si>
  <si>
    <t>Sorgum, Brown Mid Rib</t>
  </si>
  <si>
    <t>Sudangrass</t>
  </si>
  <si>
    <t>Triticale. Spring</t>
  </si>
  <si>
    <t>Wheat, spring</t>
  </si>
  <si>
    <t>Wheat, winter</t>
  </si>
  <si>
    <t>Brassicas</t>
  </si>
  <si>
    <t>Arugula</t>
  </si>
  <si>
    <t>Camelina</t>
  </si>
  <si>
    <t>Canola</t>
  </si>
  <si>
    <t>Collards, Impact Forage</t>
  </si>
  <si>
    <t>Kale</t>
  </si>
  <si>
    <t>Mustard, Brown</t>
  </si>
  <si>
    <t>Mustard, Spirng</t>
  </si>
  <si>
    <t>Mustard, Winter</t>
  </si>
  <si>
    <t>Mustard, Yellow</t>
  </si>
  <si>
    <t>Mustard, Broadleaf</t>
  </si>
  <si>
    <t>Radish</t>
  </si>
  <si>
    <t>Radish, Defender</t>
  </si>
  <si>
    <t>Radish, Diakon,</t>
  </si>
  <si>
    <t>Radish, Graza</t>
  </si>
  <si>
    <t>Turnip, hunter hybrid</t>
  </si>
  <si>
    <t>Turnip Kale hybrid</t>
  </si>
  <si>
    <t>Forage Rapeseed</t>
  </si>
  <si>
    <t>Broadleaf</t>
  </si>
  <si>
    <t>Beets, sugar</t>
  </si>
  <si>
    <t>Chicory</t>
  </si>
  <si>
    <t>Flax, annual</t>
  </si>
  <si>
    <t>Phacelia</t>
  </si>
  <si>
    <t>Plantain</t>
  </si>
  <si>
    <t>Squash/Pumpkin/melons</t>
  </si>
  <si>
    <t>Small Burnett, Delar</t>
  </si>
  <si>
    <t xml:space="preserve">Double click on this document to take you to the </t>
  </si>
  <si>
    <t>cover crop periodic table for more information on cover crop species</t>
  </si>
  <si>
    <r>
      <rPr>
        <b/>
        <sz val="10"/>
        <rFont val="Calibri"/>
        <family val="2"/>
      </rPr>
      <t>Common Name</t>
    </r>
  </si>
  <si>
    <r>
      <rPr>
        <b/>
        <sz val="10"/>
        <rFont val="Calibri"/>
        <family val="2"/>
      </rPr>
      <t>Latin Name</t>
    </r>
  </si>
  <si>
    <r>
      <rPr>
        <b/>
        <sz val="10"/>
        <rFont val="Calibri"/>
        <family val="2"/>
      </rPr>
      <t>Seeds/lb</t>
    </r>
  </si>
  <si>
    <r>
      <rPr>
        <b/>
        <sz val="10"/>
        <rFont val="Calibri"/>
        <family val="2"/>
      </rPr>
      <t>Full Stand Drilled Seed Rate (lb/ac)</t>
    </r>
  </si>
  <si>
    <r>
      <rPr>
        <b/>
        <sz val="10"/>
        <rFont val="Calibri"/>
        <family val="2"/>
      </rPr>
      <t>Seeding Depth</t>
    </r>
  </si>
  <si>
    <r>
      <rPr>
        <b/>
        <sz val="10"/>
        <rFont val="Calibri"/>
        <family val="2"/>
      </rPr>
      <t>Season</t>
    </r>
  </si>
  <si>
    <r>
      <rPr>
        <b/>
        <sz val="10"/>
        <rFont val="Calibri"/>
        <family val="2"/>
      </rPr>
      <t>Life cycle</t>
    </r>
    <r>
      <rPr>
        <b/>
        <vertAlign val="superscript"/>
        <sz val="10"/>
        <rFont val="Calibri"/>
        <family val="2"/>
      </rPr>
      <t>1</t>
    </r>
  </si>
  <si>
    <r>
      <rPr>
        <b/>
        <sz val="10"/>
        <rFont val="Calibri"/>
        <family val="2"/>
      </rPr>
      <t xml:space="preserve">Reduce Erosion
</t>
    </r>
    <r>
      <rPr>
        <b/>
        <sz val="6.5"/>
        <rFont val="Calibri"/>
        <family val="2"/>
      </rPr>
      <t>2</t>
    </r>
  </si>
  <si>
    <r>
      <rPr>
        <b/>
        <sz val="10"/>
        <rFont val="Calibri"/>
        <family val="2"/>
      </rPr>
      <t>Armor / Lasting Organic Lasting Residue Y or N</t>
    </r>
  </si>
  <si>
    <r>
      <rPr>
        <b/>
        <sz val="10"/>
        <rFont val="Calibri"/>
        <family val="2"/>
      </rPr>
      <t>Promote Nitrogen Fixation</t>
    </r>
  </si>
  <si>
    <r>
      <rPr>
        <b/>
        <sz val="10"/>
        <rFont val="Calibri"/>
        <family val="2"/>
      </rPr>
      <t xml:space="preserve">Suppress Weeds </t>
    </r>
    <r>
      <rPr>
        <b/>
        <vertAlign val="superscript"/>
        <sz val="10"/>
        <rFont val="Calibri"/>
        <family val="2"/>
      </rPr>
      <t>2</t>
    </r>
  </si>
  <si>
    <r>
      <rPr>
        <b/>
        <sz val="10"/>
        <rFont val="Calibri"/>
        <family val="2"/>
      </rPr>
      <t xml:space="preserve">Provide Hay </t>
    </r>
    <r>
      <rPr>
        <b/>
        <vertAlign val="superscript"/>
        <sz val="10"/>
        <rFont val="Calibri"/>
        <family val="2"/>
      </rPr>
      <t>2</t>
    </r>
  </si>
  <si>
    <r>
      <rPr>
        <b/>
        <sz val="10"/>
        <rFont val="Calibri"/>
        <family val="2"/>
      </rPr>
      <t xml:space="preserve">Provide Grazing </t>
    </r>
    <r>
      <rPr>
        <b/>
        <vertAlign val="superscript"/>
        <sz val="10"/>
        <rFont val="Calibri"/>
        <family val="2"/>
      </rPr>
      <t>2</t>
    </r>
  </si>
  <si>
    <r>
      <rPr>
        <b/>
        <sz val="10"/>
        <rFont val="Calibri"/>
        <family val="2"/>
      </rPr>
      <t xml:space="preserve">Root Depth </t>
    </r>
    <r>
      <rPr>
        <b/>
        <vertAlign val="superscript"/>
        <sz val="10"/>
        <rFont val="Calibri"/>
        <family val="2"/>
      </rPr>
      <t xml:space="preserve">3
</t>
    </r>
    <r>
      <rPr>
        <b/>
        <sz val="10"/>
        <rFont val="Calibri"/>
        <family val="2"/>
      </rPr>
      <t xml:space="preserve">/ Water
</t>
    </r>
    <r>
      <rPr>
        <b/>
        <sz val="10"/>
        <rFont val="Calibri"/>
        <family val="2"/>
      </rPr>
      <t xml:space="preserve">Use </t>
    </r>
    <r>
      <rPr>
        <b/>
        <vertAlign val="superscript"/>
        <sz val="10"/>
        <rFont val="Calibri"/>
        <family val="2"/>
      </rPr>
      <t>4</t>
    </r>
  </si>
  <si>
    <r>
      <rPr>
        <b/>
        <sz val="10"/>
        <rFont val="Calibri"/>
        <family val="2"/>
      </rPr>
      <t xml:space="preserve">Reduce Soil Compaction
</t>
    </r>
    <r>
      <rPr>
        <b/>
        <sz val="6.5"/>
        <rFont val="Calibri"/>
        <family val="2"/>
      </rPr>
      <t>2</t>
    </r>
  </si>
  <si>
    <r>
      <rPr>
        <b/>
        <sz val="10"/>
        <rFont val="Calibri"/>
        <family val="2"/>
      </rPr>
      <t>Reduce Soil Compacti on Deep or Shallow (D or S)</t>
    </r>
  </si>
  <si>
    <r>
      <rPr>
        <b/>
        <sz val="10"/>
        <rFont val="Calibri"/>
        <family val="2"/>
      </rPr>
      <t xml:space="preserve">Seed Size </t>
    </r>
    <r>
      <rPr>
        <b/>
        <vertAlign val="superscript"/>
        <sz val="10"/>
        <rFont val="Calibri"/>
        <family val="2"/>
      </rPr>
      <t>5</t>
    </r>
  </si>
  <si>
    <r>
      <rPr>
        <b/>
        <sz val="10"/>
        <rFont val="Calibri"/>
        <family val="2"/>
      </rPr>
      <t xml:space="preserve">Salinity Tolerance
</t>
    </r>
    <r>
      <rPr>
        <b/>
        <sz val="6.5"/>
        <rFont val="Calibri"/>
        <family val="2"/>
      </rPr>
      <t>2</t>
    </r>
  </si>
  <si>
    <r>
      <rPr>
        <b/>
        <sz val="10"/>
        <rFont val="Calibri"/>
        <family val="2"/>
      </rPr>
      <t xml:space="preserve">C:N
</t>
    </r>
    <r>
      <rPr>
        <b/>
        <sz val="10"/>
        <rFont val="Calibri"/>
        <family val="2"/>
      </rPr>
      <t xml:space="preserve">Ratio </t>
    </r>
    <r>
      <rPr>
        <b/>
        <vertAlign val="superscript"/>
        <sz val="10"/>
        <rFont val="Calibri"/>
        <family val="2"/>
      </rPr>
      <t>2</t>
    </r>
  </si>
  <si>
    <r>
      <rPr>
        <b/>
        <sz val="10"/>
        <rFont val="Calibri"/>
        <family val="2"/>
      </rPr>
      <t xml:space="preserve">Attract Beneficia l Insects Y or N Flower
</t>
    </r>
    <r>
      <rPr>
        <b/>
        <sz val="10"/>
        <rFont val="Calibri"/>
        <family val="2"/>
      </rPr>
      <t>(F) or No Flower (NF)</t>
    </r>
  </si>
  <si>
    <r>
      <rPr>
        <b/>
        <sz val="10"/>
        <rFont val="Calibri"/>
        <family val="2"/>
      </rPr>
      <t>Dryland</t>
    </r>
  </si>
  <si>
    <r>
      <rPr>
        <b/>
        <sz val="10"/>
        <rFont val="Calibri"/>
        <family val="2"/>
      </rPr>
      <t>Irrigated</t>
    </r>
  </si>
  <si>
    <r>
      <rPr>
        <b/>
        <sz val="10"/>
        <rFont val="Calibri"/>
        <family val="2"/>
      </rPr>
      <t>LEGUMES</t>
    </r>
  </si>
  <si>
    <r>
      <rPr>
        <sz val="10"/>
        <rFont val="Calibri"/>
        <family val="2"/>
      </rPr>
      <t>Alfalfa</t>
    </r>
  </si>
  <si>
    <r>
      <rPr>
        <i/>
        <sz val="10"/>
        <rFont val="Calibri"/>
        <family val="2"/>
      </rPr>
      <t>Medicago sativa</t>
    </r>
  </si>
  <si>
    <r>
      <rPr>
        <sz val="10"/>
        <rFont val="Calibri"/>
        <family val="2"/>
      </rPr>
      <t>Cool</t>
    </r>
  </si>
  <si>
    <r>
      <rPr>
        <sz val="10"/>
        <rFont val="Calibri"/>
        <family val="2"/>
      </rPr>
      <t>P</t>
    </r>
  </si>
  <si>
    <r>
      <rPr>
        <sz val="10"/>
        <rFont val="Calibri"/>
        <family val="2"/>
      </rPr>
      <t>F</t>
    </r>
  </si>
  <si>
    <r>
      <rPr>
        <sz val="10"/>
        <rFont val="Calibri"/>
        <family val="2"/>
      </rPr>
      <t>N</t>
    </r>
  </si>
  <si>
    <r>
      <rPr>
        <sz val="10"/>
        <rFont val="Calibri"/>
        <family val="2"/>
      </rPr>
      <t>Y</t>
    </r>
  </si>
  <si>
    <r>
      <rPr>
        <sz val="10"/>
        <rFont val="Calibri"/>
        <family val="2"/>
      </rPr>
      <t>G</t>
    </r>
  </si>
  <si>
    <r>
      <rPr>
        <sz val="10"/>
        <rFont val="Calibri"/>
        <family val="2"/>
      </rPr>
      <t>DH</t>
    </r>
  </si>
  <si>
    <r>
      <rPr>
        <sz val="10"/>
        <rFont val="Calibri"/>
        <family val="2"/>
      </rPr>
      <t>D</t>
    </r>
  </si>
  <si>
    <r>
      <rPr>
        <sz val="10"/>
        <rFont val="Calibri"/>
        <family val="2"/>
      </rPr>
      <t>L</t>
    </r>
  </si>
  <si>
    <r>
      <rPr>
        <sz val="10"/>
        <rFont val="Calibri"/>
        <family val="2"/>
      </rPr>
      <t>YF</t>
    </r>
  </si>
  <si>
    <r>
      <rPr>
        <sz val="10"/>
        <rFont val="Calibri"/>
        <family val="2"/>
      </rPr>
      <t>Bean, Fava (faba)</t>
    </r>
  </si>
  <si>
    <r>
      <rPr>
        <i/>
        <sz val="10"/>
        <rFont val="Calibri"/>
        <family val="2"/>
      </rPr>
      <t>Vicia faba</t>
    </r>
  </si>
  <si>
    <r>
      <rPr>
        <sz val="10"/>
        <rFont val="Calibri"/>
        <family val="2"/>
      </rPr>
      <t>60 - 70</t>
    </r>
  </si>
  <si>
    <r>
      <rPr>
        <sz val="10"/>
        <rFont val="Calibri"/>
        <family val="2"/>
      </rPr>
      <t>60 - 75</t>
    </r>
  </si>
  <si>
    <r>
      <rPr>
        <sz val="10"/>
        <rFont val="Calibri"/>
        <family val="2"/>
      </rPr>
      <t>A</t>
    </r>
  </si>
  <si>
    <r>
      <rPr>
        <sz val="10"/>
        <rFont val="Calibri"/>
        <family val="2"/>
      </rPr>
      <t>SM</t>
    </r>
  </si>
  <si>
    <r>
      <rPr>
        <sz val="10"/>
        <rFont val="Calibri"/>
        <family val="2"/>
      </rPr>
      <t>Bean, Mung</t>
    </r>
  </si>
  <si>
    <r>
      <rPr>
        <i/>
        <sz val="10"/>
        <rFont val="Calibri"/>
        <family val="2"/>
      </rPr>
      <t>Vigna radiata</t>
    </r>
  </si>
  <si>
    <r>
      <rPr>
        <sz val="10"/>
        <rFont val="Calibri"/>
        <family val="2"/>
      </rPr>
      <t>15-20</t>
    </r>
  </si>
  <si>
    <r>
      <rPr>
        <sz val="10"/>
        <rFont val="Calibri"/>
        <family val="2"/>
      </rPr>
      <t>20-25</t>
    </r>
  </si>
  <si>
    <r>
      <rPr>
        <sz val="10"/>
        <rFont val="Calibri"/>
        <family val="2"/>
      </rPr>
      <t>Warm</t>
    </r>
  </si>
  <si>
    <r>
      <rPr>
        <sz val="10"/>
        <rFont val="Calibri"/>
        <family val="2"/>
      </rPr>
      <t>ML</t>
    </r>
  </si>
  <si>
    <r>
      <rPr>
        <sz val="10"/>
        <rFont val="Calibri"/>
        <family val="2"/>
      </rPr>
      <t>Clover, Alsike</t>
    </r>
  </si>
  <si>
    <r>
      <rPr>
        <i/>
        <sz val="10"/>
        <rFont val="Calibri"/>
        <family val="2"/>
      </rPr>
      <t>Trifolium hybridum</t>
    </r>
  </si>
  <si>
    <r>
      <rPr>
        <sz val="10"/>
        <rFont val="Calibri"/>
        <family val="2"/>
      </rPr>
      <t>3-5</t>
    </r>
  </si>
  <si>
    <r>
      <rPr>
        <sz val="10"/>
        <rFont val="Calibri"/>
        <family val="2"/>
      </rPr>
      <t>5-6</t>
    </r>
  </si>
  <si>
    <r>
      <rPr>
        <sz val="10"/>
        <rFont val="Calibri"/>
        <family val="2"/>
      </rPr>
      <t>S</t>
    </r>
  </si>
  <si>
    <r>
      <rPr>
        <sz val="10"/>
        <rFont val="Calibri"/>
        <family val="2"/>
      </rPr>
      <t>Clover, Arrowleaf</t>
    </r>
  </si>
  <si>
    <r>
      <rPr>
        <i/>
        <sz val="10"/>
        <rFont val="Calibri"/>
        <family val="2"/>
      </rPr>
      <t>Trifolium vesiculosum</t>
    </r>
  </si>
  <si>
    <r>
      <rPr>
        <sz val="10"/>
        <rFont val="Calibri"/>
        <family val="2"/>
      </rPr>
      <t>Clover, Balansa</t>
    </r>
  </si>
  <si>
    <r>
      <rPr>
        <i/>
        <sz val="10"/>
        <rFont val="Calibri"/>
        <family val="2"/>
      </rPr>
      <t>Trifolium michelianum</t>
    </r>
  </si>
  <si>
    <r>
      <rPr>
        <sz val="10"/>
        <rFont val="Calibri"/>
        <family val="2"/>
      </rPr>
      <t>MM</t>
    </r>
  </si>
  <si>
    <r>
      <rPr>
        <sz val="10"/>
        <rFont val="Calibri"/>
        <family val="2"/>
      </rPr>
      <t>H</t>
    </r>
  </si>
  <si>
    <r>
      <rPr>
        <sz val="10"/>
        <rFont val="Calibri"/>
        <family val="2"/>
      </rPr>
      <t>Clover, Berseem</t>
    </r>
  </si>
  <si>
    <r>
      <rPr>
        <i/>
        <sz val="10"/>
        <rFont val="Calibri"/>
        <family val="2"/>
      </rPr>
      <t>Trifolium alexandrinum</t>
    </r>
  </si>
  <si>
    <r>
      <rPr>
        <sz val="10"/>
        <rFont val="Calibri"/>
        <family val="2"/>
      </rPr>
      <t>8-12</t>
    </r>
  </si>
  <si>
    <r>
      <rPr>
        <sz val="10"/>
        <rFont val="Calibri"/>
        <family val="2"/>
      </rPr>
      <t>10 - 15</t>
    </r>
  </si>
  <si>
    <r>
      <rPr>
        <sz val="10"/>
        <rFont val="Calibri"/>
        <family val="2"/>
      </rPr>
      <t>MH</t>
    </r>
  </si>
  <si>
    <r>
      <rPr>
        <sz val="10"/>
        <rFont val="Calibri"/>
        <family val="2"/>
      </rPr>
      <t>Clover, Crimson</t>
    </r>
  </si>
  <si>
    <r>
      <rPr>
        <i/>
        <sz val="10"/>
        <rFont val="Calibri"/>
        <family val="2"/>
      </rPr>
      <t>Trifolium  incarnatum</t>
    </r>
  </si>
  <si>
    <r>
      <rPr>
        <sz val="10"/>
        <rFont val="Calibri"/>
        <family val="2"/>
      </rPr>
      <t>10-20</t>
    </r>
  </si>
  <si>
    <r>
      <rPr>
        <sz val="10"/>
        <rFont val="Calibri"/>
        <family val="2"/>
      </rPr>
      <t>Clover, Ladino</t>
    </r>
  </si>
  <si>
    <r>
      <rPr>
        <i/>
        <sz val="10"/>
        <rFont val="Calibri"/>
        <family val="2"/>
      </rPr>
      <t>Trifolium repens</t>
    </r>
  </si>
  <si>
    <r>
      <rPr>
        <sz val="10"/>
        <rFont val="Calibri"/>
        <family val="2"/>
      </rPr>
      <t>Clover, Persian</t>
    </r>
  </si>
  <si>
    <r>
      <rPr>
        <i/>
        <sz val="10"/>
        <rFont val="Calibri"/>
        <family val="2"/>
      </rPr>
      <t>Trifolium resupinatum</t>
    </r>
  </si>
  <si>
    <r>
      <rPr>
        <sz val="10"/>
        <rFont val="Calibri"/>
        <family val="2"/>
      </rPr>
      <t>4-6</t>
    </r>
  </si>
  <si>
    <r>
      <rPr>
        <sz val="10"/>
        <rFont val="Calibri"/>
        <family val="2"/>
      </rPr>
      <t>LM</t>
    </r>
  </si>
  <si>
    <r>
      <rPr>
        <sz val="10"/>
        <rFont val="Calibri"/>
        <family val="2"/>
      </rPr>
      <t>Clover, Red</t>
    </r>
  </si>
  <si>
    <r>
      <rPr>
        <i/>
        <sz val="10"/>
        <rFont val="Calibri"/>
        <family val="2"/>
      </rPr>
      <t>Trifolium pratense</t>
    </r>
  </si>
  <si>
    <r>
      <rPr>
        <sz val="10"/>
        <rFont val="Calibri"/>
        <family val="2"/>
      </rPr>
      <t>6-8</t>
    </r>
  </si>
  <si>
    <r>
      <rPr>
        <sz val="10"/>
        <rFont val="Calibri"/>
        <family val="2"/>
      </rPr>
      <t>8-10</t>
    </r>
  </si>
  <si>
    <r>
      <rPr>
        <sz val="10"/>
        <rFont val="Calibri"/>
        <family val="2"/>
      </rPr>
      <t>B, P</t>
    </r>
  </si>
  <si>
    <r>
      <rPr>
        <sz val="10"/>
        <rFont val="Calibri"/>
        <family val="2"/>
      </rPr>
      <t>Clover, Sweet</t>
    </r>
  </si>
  <si>
    <r>
      <rPr>
        <i/>
        <sz val="10"/>
        <rFont val="Calibri"/>
        <family val="2"/>
      </rPr>
      <t>Melilotus spp.</t>
    </r>
  </si>
  <si>
    <r>
      <rPr>
        <sz val="10"/>
        <rFont val="Calibri"/>
        <family val="2"/>
      </rPr>
      <t>3 - 6</t>
    </r>
  </si>
  <si>
    <r>
      <rPr>
        <sz val="10"/>
        <rFont val="Calibri"/>
        <family val="2"/>
      </rPr>
      <t>B</t>
    </r>
  </si>
  <si>
    <r>
      <rPr>
        <sz val="10"/>
        <rFont val="Calibri"/>
        <family val="2"/>
      </rPr>
      <t>Cowpea</t>
    </r>
  </si>
  <si>
    <r>
      <rPr>
        <i/>
        <sz val="10"/>
        <rFont val="Calibri"/>
        <family val="2"/>
      </rPr>
      <t>Vigna unguiculata</t>
    </r>
  </si>
  <si>
    <r>
      <rPr>
        <sz val="10"/>
        <rFont val="Calibri"/>
        <family val="2"/>
      </rPr>
      <t>25 - 30</t>
    </r>
  </si>
  <si>
    <r>
      <rPr>
        <sz val="10"/>
        <rFont val="Calibri"/>
        <family val="2"/>
      </rPr>
      <t>30 - 40</t>
    </r>
  </si>
  <si>
    <r>
      <rPr>
        <sz val="10"/>
        <rFont val="Calibri"/>
        <family val="2"/>
      </rPr>
      <t>Guar</t>
    </r>
  </si>
  <si>
    <r>
      <rPr>
        <i/>
        <sz val="10"/>
        <rFont val="Calibri"/>
        <family val="2"/>
      </rPr>
      <t>Cyamopsis tetragonolobus</t>
    </r>
  </si>
  <si>
    <r>
      <rPr>
        <sz val="10"/>
        <rFont val="Calibri"/>
        <family val="2"/>
      </rPr>
      <t>10-15</t>
    </r>
  </si>
  <si>
    <r>
      <rPr>
        <sz val="10"/>
        <rFont val="Calibri"/>
        <family val="2"/>
      </rPr>
      <t>Lentil</t>
    </r>
  </si>
  <si>
    <r>
      <rPr>
        <i/>
        <sz val="10"/>
        <rFont val="Calibri"/>
        <family val="2"/>
      </rPr>
      <t>Lens culinaris</t>
    </r>
  </si>
  <si>
    <r>
      <rPr>
        <sz val="10"/>
        <rFont val="Calibri"/>
        <family val="2"/>
      </rPr>
      <t>SL</t>
    </r>
  </si>
  <si>
    <r>
      <rPr>
        <sz val="10"/>
        <rFont val="Calibri"/>
        <family val="2"/>
      </rPr>
      <t>Pea, spring</t>
    </r>
  </si>
  <si>
    <r>
      <rPr>
        <i/>
        <sz val="10"/>
        <rFont val="Calibri"/>
        <family val="2"/>
      </rPr>
      <t>Pisum sativum</t>
    </r>
  </si>
  <si>
    <r>
      <rPr>
        <sz val="10"/>
        <rFont val="Calibri"/>
        <family val="2"/>
      </rPr>
      <t>40 - 70</t>
    </r>
  </si>
  <si>
    <r>
      <rPr>
        <sz val="10"/>
        <rFont val="Calibri"/>
        <family val="2"/>
      </rPr>
      <t>80-120</t>
    </r>
  </si>
  <si>
    <r>
      <rPr>
        <sz val="10"/>
        <rFont val="Calibri"/>
        <family val="2"/>
      </rPr>
      <t>Pea, winter</t>
    </r>
  </si>
  <si>
    <r>
      <rPr>
        <i/>
        <sz val="10"/>
        <rFont val="Calibri"/>
        <family val="2"/>
      </rPr>
      <t>Pisum sativum subsp. arvense</t>
    </r>
  </si>
  <si>
    <r>
      <rPr>
        <sz val="10"/>
        <rFont val="Calibri"/>
        <family val="2"/>
      </rPr>
      <t>50-80</t>
    </r>
  </si>
  <si>
    <r>
      <rPr>
        <sz val="10"/>
        <rFont val="Calibri"/>
        <family val="2"/>
      </rPr>
      <t>Pea, chick (desi)</t>
    </r>
  </si>
  <si>
    <r>
      <rPr>
        <i/>
        <sz val="10"/>
        <rFont val="Calibri"/>
        <family val="2"/>
      </rPr>
      <t>Cicer arietinum</t>
    </r>
  </si>
  <si>
    <r>
      <rPr>
        <sz val="10"/>
        <rFont val="Calibri"/>
        <family val="2"/>
      </rPr>
      <t>80 - 100</t>
    </r>
  </si>
  <si>
    <r>
      <rPr>
        <sz val="10"/>
        <rFont val="Calibri"/>
        <family val="2"/>
      </rPr>
      <t>Pea, field</t>
    </r>
  </si>
  <si>
    <r>
      <rPr>
        <i/>
        <sz val="10"/>
        <rFont val="Calibri"/>
        <family val="2"/>
      </rPr>
      <t>Pisum sativum subsp. sativum var. a</t>
    </r>
  </si>
  <si>
    <r>
      <rPr>
        <sz val="10"/>
        <rFont val="Calibri"/>
        <family val="2"/>
      </rPr>
      <t>Soybean</t>
    </r>
  </si>
  <si>
    <r>
      <rPr>
        <i/>
        <sz val="10"/>
        <rFont val="Calibri"/>
        <family val="2"/>
      </rPr>
      <t>Glycine max</t>
    </r>
  </si>
  <si>
    <r>
      <rPr>
        <sz val="10"/>
        <rFont val="Calibri"/>
        <family val="2"/>
      </rPr>
      <t>25 - 40</t>
    </r>
  </si>
  <si>
    <r>
      <rPr>
        <sz val="10"/>
        <rFont val="Calibri"/>
        <family val="2"/>
      </rPr>
      <t>45-55</t>
    </r>
  </si>
  <si>
    <r>
      <rPr>
        <sz val="10"/>
        <rFont val="Calibri"/>
        <family val="2"/>
      </rPr>
      <t>P-G</t>
    </r>
  </si>
  <si>
    <r>
      <rPr>
        <sz val="10"/>
        <rFont val="Calibri"/>
        <family val="2"/>
      </rPr>
      <t>Sunn hemp</t>
    </r>
  </si>
  <si>
    <r>
      <rPr>
        <i/>
        <sz val="10"/>
        <rFont val="Calibri"/>
        <family val="2"/>
      </rPr>
      <t>Crotalaria juncea</t>
    </r>
  </si>
  <si>
    <r>
      <rPr>
        <sz val="10"/>
        <rFont val="Calibri"/>
        <family val="2"/>
      </rPr>
      <t>18-20</t>
    </r>
  </si>
  <si>
    <r>
      <rPr>
        <sz val="10"/>
        <rFont val="Calibri"/>
        <family val="2"/>
      </rPr>
      <t>Vetch, chickling</t>
    </r>
  </si>
  <si>
    <r>
      <rPr>
        <i/>
        <sz val="10"/>
        <rFont val="Calibri"/>
        <family val="2"/>
      </rPr>
      <t>Lathyrus sativus</t>
    </r>
  </si>
  <si>
    <r>
      <rPr>
        <sz val="10"/>
        <rFont val="Calibri"/>
        <family val="2"/>
      </rPr>
      <t>50 - 60</t>
    </r>
  </si>
  <si>
    <r>
      <rPr>
        <sz val="10"/>
        <rFont val="Calibri"/>
        <family val="2"/>
      </rPr>
      <t>Vetch, common</t>
    </r>
  </si>
  <si>
    <r>
      <rPr>
        <i/>
        <sz val="10"/>
        <rFont val="Calibri"/>
        <family val="2"/>
      </rPr>
      <t>Vicia sativa subsp. sativa</t>
    </r>
  </si>
  <si>
    <r>
      <rPr>
        <sz val="10"/>
        <rFont val="Calibri"/>
        <family val="2"/>
      </rPr>
      <t>Vetch, hairy</t>
    </r>
  </si>
  <si>
    <r>
      <rPr>
        <i/>
        <sz val="10"/>
        <rFont val="Calibri"/>
        <family val="2"/>
      </rPr>
      <t>Vicia villosa subsp. villosa</t>
    </r>
  </si>
  <si>
    <r>
      <rPr>
        <sz val="10"/>
        <rFont val="Calibri"/>
        <family val="2"/>
      </rPr>
      <t>A, B</t>
    </r>
  </si>
  <si>
    <r>
      <rPr>
        <sz val="10"/>
        <rFont val="Calibri"/>
        <family val="2"/>
      </rPr>
      <t>Vetch, Woolly Pod</t>
    </r>
  </si>
  <si>
    <r>
      <rPr>
        <i/>
        <sz val="10"/>
        <rFont val="Calibri"/>
        <family val="2"/>
      </rPr>
      <t>Vicia villosa subsp. Dasycarpa</t>
    </r>
  </si>
  <si>
    <r>
      <rPr>
        <b/>
        <sz val="10"/>
        <rFont val="Calibri"/>
        <family val="2"/>
      </rPr>
      <t>GRASSES</t>
    </r>
  </si>
  <si>
    <r>
      <rPr>
        <sz val="10"/>
        <rFont val="Calibri"/>
        <family val="2"/>
      </rPr>
      <t>Barley, spring</t>
    </r>
  </si>
  <si>
    <r>
      <rPr>
        <i/>
        <sz val="10"/>
        <rFont val="Calibri"/>
        <family val="2"/>
      </rPr>
      <t>Hordeum vulgare</t>
    </r>
  </si>
  <si>
    <r>
      <rPr>
        <sz val="10"/>
        <rFont val="Calibri"/>
        <family val="2"/>
      </rPr>
      <t>60-90</t>
    </r>
  </si>
  <si>
    <r>
      <rPr>
        <sz val="10"/>
        <rFont val="Calibri"/>
        <family val="2"/>
      </rPr>
      <t>M</t>
    </r>
  </si>
  <si>
    <r>
      <rPr>
        <sz val="10"/>
        <rFont val="Calibri"/>
        <family val="2"/>
      </rPr>
      <t>NNF</t>
    </r>
  </si>
  <si>
    <r>
      <rPr>
        <sz val="10"/>
        <rFont val="Calibri"/>
        <family val="2"/>
      </rPr>
      <t>Corn, grazing</t>
    </r>
  </si>
  <si>
    <r>
      <rPr>
        <i/>
        <sz val="10"/>
        <rFont val="Calibri"/>
        <family val="2"/>
      </rPr>
      <t>Zea mays</t>
    </r>
  </si>
  <si>
    <r>
      <rPr>
        <sz val="10"/>
        <rFont val="Calibri"/>
        <family val="2"/>
      </rPr>
      <t>10 - 20</t>
    </r>
  </si>
  <si>
    <r>
      <rPr>
        <sz val="10"/>
        <rFont val="Calibri"/>
        <family val="2"/>
      </rPr>
      <t>15-25</t>
    </r>
  </si>
  <si>
    <r>
      <rPr>
        <sz val="10"/>
        <rFont val="Calibri"/>
        <family val="2"/>
      </rPr>
      <t>Millet, Browntop</t>
    </r>
  </si>
  <si>
    <r>
      <rPr>
        <i/>
        <sz val="10"/>
        <rFont val="Calibri"/>
        <family val="2"/>
      </rPr>
      <t>Urochloa ramosa (L.) Nguyen</t>
    </r>
  </si>
  <si>
    <r>
      <rPr>
        <sz val="10"/>
        <rFont val="Calibri"/>
        <family val="2"/>
      </rPr>
      <t>Millet, Foxtail (German)</t>
    </r>
  </si>
  <si>
    <r>
      <rPr>
        <i/>
        <sz val="10"/>
        <rFont val="Calibri"/>
        <family val="2"/>
      </rPr>
      <t>Setaria italica</t>
    </r>
  </si>
  <si>
    <r>
      <rPr>
        <sz val="10"/>
        <rFont val="Calibri"/>
        <family val="2"/>
      </rPr>
      <t>4 - 12</t>
    </r>
  </si>
  <si>
    <r>
      <rPr>
        <sz val="10"/>
        <rFont val="Calibri"/>
        <family val="2"/>
      </rPr>
      <t>Millet, Pearl</t>
    </r>
  </si>
  <si>
    <r>
      <rPr>
        <i/>
        <sz val="10"/>
        <rFont val="Calibri"/>
        <family val="2"/>
      </rPr>
      <t>Pennisetum americanum</t>
    </r>
  </si>
  <si>
    <r>
      <rPr>
        <sz val="10"/>
        <rFont val="Calibri"/>
        <family val="2"/>
      </rPr>
      <t>15 - 20</t>
    </r>
  </si>
  <si>
    <r>
      <rPr>
        <sz val="10"/>
        <rFont val="Calibri"/>
        <family val="2"/>
      </rPr>
      <t>A, P</t>
    </r>
  </si>
  <si>
    <r>
      <rPr>
        <sz val="10"/>
        <rFont val="Calibri"/>
        <family val="2"/>
      </rPr>
      <t>Millet, Proso</t>
    </r>
  </si>
  <si>
    <r>
      <rPr>
        <i/>
        <sz val="10"/>
        <rFont val="Calibri"/>
        <family val="2"/>
      </rPr>
      <t>Panicum miliaceum</t>
    </r>
  </si>
  <si>
    <r>
      <rPr>
        <sz val="10"/>
        <rFont val="Calibri"/>
        <family val="2"/>
      </rPr>
      <t>15 - 25</t>
    </r>
  </si>
  <si>
    <r>
      <rPr>
        <sz val="10"/>
        <rFont val="Calibri"/>
        <family val="2"/>
      </rPr>
      <t>Oat, spring (Grain)</t>
    </r>
  </si>
  <si>
    <r>
      <rPr>
        <i/>
        <sz val="10"/>
        <rFont val="Calibri"/>
        <family val="2"/>
      </rPr>
      <t>Avena sativa</t>
    </r>
  </si>
  <si>
    <r>
      <rPr>
        <sz val="10"/>
        <rFont val="Calibri"/>
        <family val="2"/>
      </rPr>
      <t>60-80</t>
    </r>
  </si>
  <si>
    <r>
      <rPr>
        <sz val="10"/>
        <rFont val="Calibri"/>
        <family val="2"/>
      </rPr>
      <t>Oat, Black</t>
    </r>
  </si>
  <si>
    <r>
      <rPr>
        <i/>
        <sz val="10"/>
        <rFont val="Calibri"/>
        <family val="2"/>
      </rPr>
      <t>Avena strigosa</t>
    </r>
  </si>
  <si>
    <r>
      <rPr>
        <sz val="10"/>
        <rFont val="Calibri"/>
        <family val="2"/>
      </rPr>
      <t>Rye, Cereal*</t>
    </r>
  </si>
  <si>
    <r>
      <rPr>
        <i/>
        <sz val="10"/>
        <rFont val="Calibri"/>
        <family val="2"/>
      </rPr>
      <t>Secale cereale</t>
    </r>
  </si>
  <si>
    <r>
      <rPr>
        <sz val="10"/>
        <rFont val="Calibri"/>
        <family val="2"/>
      </rPr>
      <t>60 - 80</t>
    </r>
  </si>
  <si>
    <r>
      <rPr>
        <sz val="10"/>
        <rFont val="Calibri"/>
        <family val="2"/>
      </rPr>
      <t>80 - 110</t>
    </r>
  </si>
  <si>
    <r>
      <rPr>
        <sz val="10"/>
        <rFont val="Calibri"/>
        <family val="2"/>
      </rPr>
      <t>Ryegrass, Annual*</t>
    </r>
  </si>
  <si>
    <r>
      <rPr>
        <i/>
        <sz val="10"/>
        <rFont val="Calibri"/>
        <family val="2"/>
      </rPr>
      <t>Lolium multiflorum</t>
    </r>
  </si>
  <si>
    <r>
      <rPr>
        <sz val="10"/>
        <rFont val="Calibri"/>
        <family val="2"/>
      </rPr>
      <t>Sorghum</t>
    </r>
  </si>
  <si>
    <r>
      <rPr>
        <i/>
        <sz val="10"/>
        <rFont val="Calibri"/>
        <family val="2"/>
      </rPr>
      <t>Sorghum bicolor</t>
    </r>
  </si>
  <si>
    <r>
      <rPr>
        <sz val="10"/>
        <rFont val="Calibri"/>
        <family val="2"/>
      </rPr>
      <t>5 - 8</t>
    </r>
  </si>
  <si>
    <r>
      <rPr>
        <sz val="10"/>
        <rFont val="Calibri"/>
        <family val="2"/>
      </rPr>
      <t>8 - 10</t>
    </r>
  </si>
  <si>
    <r>
      <rPr>
        <sz val="10"/>
        <rFont val="Calibri"/>
        <family val="2"/>
      </rPr>
      <t>F-G</t>
    </r>
  </si>
  <si>
    <r>
      <rPr>
        <sz val="10"/>
        <rFont val="Calibri"/>
        <family val="2"/>
      </rPr>
      <t>Sorghum / Sudangrass cross</t>
    </r>
  </si>
  <si>
    <r>
      <rPr>
        <i/>
        <sz val="10"/>
        <rFont val="Calibri"/>
        <family val="2"/>
      </rPr>
      <t>Sorghum x drummondii</t>
    </r>
  </si>
  <si>
    <r>
      <rPr>
        <sz val="10"/>
        <rFont val="Calibri"/>
        <family val="2"/>
      </rPr>
      <t>Egyptian Wheat</t>
    </r>
  </si>
  <si>
    <r>
      <rPr>
        <i/>
        <sz val="10"/>
        <rFont val="Calibri"/>
        <family val="2"/>
      </rPr>
      <t>Sorghum spp.</t>
    </r>
  </si>
  <si>
    <r>
      <rPr>
        <sz val="10"/>
        <rFont val="Calibri"/>
        <family val="2"/>
      </rPr>
      <t>10- 15</t>
    </r>
  </si>
  <si>
    <r>
      <rPr>
        <sz val="10"/>
        <rFont val="Calibri"/>
        <family val="2"/>
      </rPr>
      <t>Sudangrass</t>
    </r>
  </si>
  <si>
    <r>
      <rPr>
        <i/>
        <sz val="10"/>
        <rFont val="Calibri"/>
        <family val="2"/>
      </rPr>
      <t>Sorghum bicolor var. sudanense</t>
    </r>
  </si>
  <si>
    <r>
      <rPr>
        <sz val="10"/>
        <rFont val="Calibri"/>
        <family val="2"/>
      </rPr>
      <t>Teff</t>
    </r>
  </si>
  <si>
    <r>
      <rPr>
        <i/>
        <sz val="10"/>
        <rFont val="Calibri"/>
        <family val="2"/>
      </rPr>
      <t>Eragrostis tef</t>
    </r>
  </si>
  <si>
    <r>
      <rPr>
        <sz val="10"/>
        <rFont val="Calibri"/>
        <family val="2"/>
      </rPr>
      <t>4 - 5</t>
    </r>
  </si>
  <si>
    <r>
      <rPr>
        <sz val="10"/>
        <rFont val="Calibri"/>
        <family val="2"/>
      </rPr>
      <t>5 - 6</t>
    </r>
  </si>
  <si>
    <r>
      <rPr>
        <sz val="10"/>
        <rFont val="Calibri"/>
        <family val="2"/>
      </rPr>
      <t>Triticale, spring</t>
    </r>
  </si>
  <si>
    <r>
      <rPr>
        <i/>
        <sz val="10"/>
        <rFont val="Calibri"/>
        <family val="2"/>
      </rPr>
      <t>x Triticosecale</t>
    </r>
  </si>
  <si>
    <r>
      <rPr>
        <sz val="10"/>
        <rFont val="Calibri"/>
        <family val="2"/>
      </rPr>
      <t>Triticale, winter</t>
    </r>
  </si>
  <si>
    <r>
      <rPr>
        <sz val="10"/>
        <rFont val="Calibri"/>
        <family val="2"/>
      </rPr>
      <t>Wheat, spring</t>
    </r>
  </si>
  <si>
    <r>
      <rPr>
        <i/>
        <sz val="10"/>
        <rFont val="Calibri"/>
        <family val="2"/>
      </rPr>
      <t>Triticum aestivum</t>
    </r>
  </si>
  <si>
    <r>
      <rPr>
        <sz val="10"/>
        <rFont val="Calibri"/>
        <family val="2"/>
      </rPr>
      <t>Wheat, winter</t>
    </r>
  </si>
  <si>
    <r>
      <rPr>
        <b/>
        <sz val="10"/>
        <rFont val="Calibri"/>
        <family val="2"/>
      </rPr>
      <t>BRASSICAS</t>
    </r>
  </si>
  <si>
    <r>
      <rPr>
        <sz val="10"/>
        <rFont val="Calibri"/>
        <family val="2"/>
      </rPr>
      <t>African Cabbage</t>
    </r>
  </si>
  <si>
    <r>
      <rPr>
        <sz val="10"/>
        <color rgb="FF333333"/>
        <rFont val="Calibri"/>
        <family val="2"/>
      </rPr>
      <t>Brassica carinata</t>
    </r>
  </si>
  <si>
    <r>
      <rPr>
        <sz val="10"/>
        <rFont val="Calibri"/>
        <family val="2"/>
      </rPr>
      <t>Collards, forage</t>
    </r>
  </si>
  <si>
    <r>
      <rPr>
        <i/>
        <sz val="10"/>
        <rFont val="Calibri"/>
        <family val="2"/>
      </rPr>
      <t>Brassica oleracea</t>
    </r>
  </si>
  <si>
    <r>
      <rPr>
        <sz val="10"/>
        <rFont val="Calibri"/>
        <family val="2"/>
      </rPr>
      <t>6 - 8</t>
    </r>
  </si>
  <si>
    <r>
      <rPr>
        <sz val="10"/>
        <rFont val="Calibri"/>
        <family val="2"/>
      </rPr>
      <t>Kale</t>
    </r>
  </si>
  <si>
    <r>
      <rPr>
        <i/>
        <sz val="10"/>
        <rFont val="Calibri"/>
        <family val="2"/>
      </rPr>
      <t>Brassica oleracea var. sabellica</t>
    </r>
  </si>
  <si>
    <r>
      <rPr>
        <sz val="10"/>
        <rFont val="Calibri"/>
        <family val="2"/>
      </rPr>
      <t>Mustard, oriental</t>
    </r>
  </si>
  <si>
    <r>
      <rPr>
        <i/>
        <sz val="10"/>
        <rFont val="Calibri"/>
        <family val="2"/>
      </rPr>
      <t>Brassica juncea</t>
    </r>
  </si>
  <si>
    <r>
      <rPr>
        <sz val="10"/>
        <rFont val="Calibri"/>
        <family val="2"/>
      </rPr>
      <t>DM</t>
    </r>
  </si>
  <si>
    <r>
      <rPr>
        <sz val="10"/>
        <rFont val="Calibri"/>
        <family val="2"/>
      </rPr>
      <t>Mustard, yellow</t>
    </r>
  </si>
  <si>
    <r>
      <rPr>
        <i/>
        <sz val="10"/>
        <rFont val="Calibri"/>
        <family val="2"/>
      </rPr>
      <t>Brassica hirta</t>
    </r>
  </si>
  <si>
    <r>
      <rPr>
        <sz val="10"/>
        <rFont val="Calibri"/>
        <family val="2"/>
      </rPr>
      <t>8 - 14</t>
    </r>
  </si>
  <si>
    <r>
      <rPr>
        <sz val="10"/>
        <rFont val="Calibri"/>
        <family val="2"/>
      </rPr>
      <t>Radish (deep rooted)</t>
    </r>
  </si>
  <si>
    <r>
      <rPr>
        <i/>
        <sz val="10"/>
        <rFont val="Calibri"/>
        <family val="2"/>
      </rPr>
      <t>Raphanus sativus</t>
    </r>
  </si>
  <si>
    <r>
      <rPr>
        <sz val="10"/>
        <rFont val="Calibri"/>
        <family val="2"/>
      </rPr>
      <t>6 - 7</t>
    </r>
  </si>
  <si>
    <r>
      <rPr>
        <sz val="10"/>
        <rFont val="Calibri"/>
        <family val="2"/>
      </rPr>
      <t>Rapeseed</t>
    </r>
  </si>
  <si>
    <r>
      <rPr>
        <i/>
        <sz val="10"/>
        <rFont val="Calibri"/>
        <family val="2"/>
      </rPr>
      <t>Brassica napus subsp. Napus</t>
    </r>
  </si>
  <si>
    <r>
      <rPr>
        <sz val="10"/>
        <rFont val="Calibri"/>
        <family val="2"/>
      </rPr>
      <t>Turnip</t>
    </r>
  </si>
  <si>
    <r>
      <rPr>
        <i/>
        <sz val="10"/>
        <rFont val="Calibri"/>
        <family val="2"/>
      </rPr>
      <t>Brassica rapa</t>
    </r>
  </si>
  <si>
    <r>
      <rPr>
        <sz val="10"/>
        <rFont val="Calibri"/>
        <family val="2"/>
      </rPr>
      <t>P-F</t>
    </r>
  </si>
  <si>
    <r>
      <rPr>
        <b/>
        <sz val="10"/>
        <rFont val="Calibri"/>
        <family val="2"/>
      </rPr>
      <t>BROADLEAF</t>
    </r>
  </si>
  <si>
    <r>
      <rPr>
        <sz val="10"/>
        <rFont val="Calibri"/>
        <family val="2"/>
      </rPr>
      <t>Buckwheat</t>
    </r>
  </si>
  <si>
    <r>
      <rPr>
        <i/>
        <sz val="10"/>
        <rFont val="Calibri"/>
        <family val="2"/>
      </rPr>
      <t>Fagopyrun esulentum</t>
    </r>
  </si>
  <si>
    <r>
      <rPr>
        <sz val="10"/>
        <rFont val="Calibri"/>
        <family val="2"/>
      </rPr>
      <t>40 - 50</t>
    </r>
  </si>
  <si>
    <r>
      <rPr>
        <sz val="10"/>
        <rFont val="Calibri"/>
        <family val="2"/>
      </rPr>
      <t>30-70</t>
    </r>
  </si>
  <si>
    <r>
      <rPr>
        <sz val="10"/>
        <rFont val="Calibri"/>
        <family val="2"/>
      </rPr>
      <t>Flax</t>
    </r>
  </si>
  <si>
    <r>
      <rPr>
        <i/>
        <sz val="10"/>
        <rFont val="Calibri"/>
        <family val="2"/>
      </rPr>
      <t>Linum usitatissimum</t>
    </r>
  </si>
  <si>
    <r>
      <rPr>
        <sz val="10"/>
        <rFont val="Calibri"/>
        <family val="2"/>
      </rPr>
      <t>20 - 30</t>
    </r>
  </si>
  <si>
    <r>
      <rPr>
        <sz val="10"/>
        <rFont val="Calibri"/>
        <family val="2"/>
      </rPr>
      <t>30 - 50</t>
    </r>
  </si>
  <si>
    <r>
      <rPr>
        <sz val="10"/>
        <rFont val="Calibri"/>
        <family val="2"/>
      </rPr>
      <t>Okra</t>
    </r>
  </si>
  <si>
    <r>
      <rPr>
        <i/>
        <sz val="10"/>
        <rFont val="Calibri"/>
        <family val="2"/>
      </rPr>
      <t>Abelmoschus esculentus</t>
    </r>
  </si>
  <si>
    <r>
      <rPr>
        <sz val="10"/>
        <rFont val="Calibri"/>
        <family val="2"/>
      </rPr>
      <t>Phacelia, Lacy</t>
    </r>
  </si>
  <si>
    <r>
      <rPr>
        <i/>
        <sz val="10"/>
        <rFont val="Calibri"/>
        <family val="2"/>
      </rPr>
      <t>Phacelia tanacetifolia</t>
    </r>
  </si>
  <si>
    <r>
      <rPr>
        <sz val="10"/>
        <rFont val="Calibri"/>
        <family val="2"/>
      </rPr>
      <t>Plantain</t>
    </r>
  </si>
  <si>
    <r>
      <rPr>
        <i/>
        <sz val="10"/>
        <rFont val="Calibri"/>
        <family val="2"/>
      </rPr>
      <t>Plantago spp.</t>
    </r>
  </si>
  <si>
    <r>
      <rPr>
        <sz val="10"/>
        <rFont val="Calibri"/>
        <family val="2"/>
      </rPr>
      <t>Safflower</t>
    </r>
  </si>
  <si>
    <r>
      <rPr>
        <i/>
        <sz val="10"/>
        <rFont val="Calibri"/>
        <family val="2"/>
      </rPr>
      <t>Carthamus tinctorius</t>
    </r>
  </si>
  <si>
    <r>
      <rPr>
        <sz val="10"/>
        <rFont val="Calibri"/>
        <family val="2"/>
      </rPr>
      <t>Sunflower, black oil</t>
    </r>
  </si>
  <si>
    <r>
      <rPr>
        <i/>
        <sz val="10"/>
        <rFont val="Calibri"/>
        <family val="2"/>
      </rPr>
      <t>Helianthus annus</t>
    </r>
  </si>
  <si>
    <r>
      <rPr>
        <sz val="10"/>
        <rFont val="Calibri"/>
        <family val="2"/>
      </rPr>
      <t>4-8</t>
    </r>
  </si>
  <si>
    <r>
      <rPr>
        <sz val="10"/>
        <rFont val="Calibri"/>
        <family val="2"/>
      </rPr>
      <t>5-10</t>
    </r>
  </si>
  <si>
    <r>
      <rPr>
        <vertAlign val="superscript"/>
        <sz val="10"/>
        <rFont val="Calibri"/>
        <family val="2"/>
      </rPr>
      <t>1</t>
    </r>
    <r>
      <rPr>
        <sz val="10"/>
        <rFont val="Calibri"/>
        <family val="2"/>
      </rPr>
      <t xml:space="preserve"> Lifecycle: A = Annual, B = Bienniel, P = Perennial</t>
    </r>
  </si>
  <si>
    <r>
      <rPr>
        <vertAlign val="superscript"/>
        <sz val="10"/>
        <rFont val="Calibri"/>
        <family val="2"/>
      </rPr>
      <t>2</t>
    </r>
    <r>
      <rPr>
        <sz val="10"/>
        <rFont val="Calibri"/>
        <family val="2"/>
      </rPr>
      <t xml:space="preserve"> Ratings: L = Low, M = Medium, H = High, P = Poor, F = Fair, G = Good  (EROSION NOTE: Regardless of specie(s), cover must be maintained through critical erosion period.)</t>
    </r>
  </si>
  <si>
    <r>
      <rPr>
        <vertAlign val="superscript"/>
        <sz val="10"/>
        <rFont val="Calibri"/>
        <family val="2"/>
      </rPr>
      <t>3</t>
    </r>
    <r>
      <rPr>
        <sz val="10"/>
        <rFont val="Calibri"/>
        <family val="2"/>
      </rPr>
      <t xml:space="preserve"> Rooting Depth: S = Shallow rooted (6 - 18 inches), M = Medium rooted (18 - 24 inches), D = Deep rooted (24+ inches)</t>
    </r>
  </si>
  <si>
    <r>
      <rPr>
        <vertAlign val="superscript"/>
        <sz val="10"/>
        <rFont val="Calibri"/>
        <family val="2"/>
      </rPr>
      <t>4</t>
    </r>
    <r>
      <rPr>
        <sz val="10"/>
        <rFont val="Calibri"/>
        <family val="2"/>
      </rPr>
      <t xml:space="preserve"> Water Use: L = Low water use, M = Medium water use, H = High water use</t>
    </r>
  </si>
  <si>
    <r>
      <rPr>
        <vertAlign val="superscript"/>
        <sz val="10"/>
        <rFont val="Calibri"/>
        <family val="2"/>
      </rPr>
      <t>5</t>
    </r>
    <r>
      <rPr>
        <sz val="10"/>
        <rFont val="Calibri"/>
        <family val="2"/>
      </rPr>
      <t xml:space="preserve"> Seed Size: F = Fine, L = large</t>
    </r>
  </si>
  <si>
    <r>
      <rPr>
        <sz val="10"/>
        <rFont val="Calibri"/>
        <family val="2"/>
      </rPr>
      <t>Edited by Marlon Winger Soil Health Division and Brian David State Agronomist NRCS 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</si>
</sst>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mmmm\ d\,\ yyyy"/>
  </numFmts>
  <fonts count="40">
    <font>
      <sz val="10"/>
      <name val="Times New Roman"/>
    </font>
    <font>
      <b/>
      <sz val="10"/>
      <name val="Times New Roman"/>
      <family val="1"/>
    </font>
    <font>
      <sz val="10"/>
      <name val="Times New Roman"/>
      <family val="1"/>
    </font>
    <font>
      <sz val="8"/>
      <name val="Times New Roman"/>
      <family val="1"/>
    </font>
    <font>
      <b/>
      <sz val="11"/>
      <color theme="1"/>
      <name val="Calibri"/>
      <family val="2"/>
      <scheme val="minor"/>
    </font>
    <font>
      <sz val="10"/>
      <color theme="1"/>
      <name val="Times New Roman"/>
      <family val="1"/>
    </font>
    <font>
      <b/>
      <sz val="10"/>
      <color theme="1"/>
      <name val="Times New Roman"/>
      <family val="1"/>
    </font>
    <font>
      <u/>
      <sz val="10"/>
      <color theme="1"/>
      <name val="Times New Roman"/>
      <family val="1"/>
    </font>
    <font>
      <b/>
      <sz val="9.5"/>
      <color theme="1"/>
      <name val="Times New Roman"/>
      <family val="1"/>
    </font>
    <font>
      <sz val="10"/>
      <color rgb="FFFF0000"/>
      <name val="Times New Roman"/>
      <family val="1"/>
    </font>
    <font>
      <b/>
      <sz val="14"/>
      <name val="Times New Roman"/>
      <family val="1"/>
    </font>
    <font>
      <sz val="11"/>
      <color theme="1"/>
      <name val="Times New Roman"/>
      <family val="1"/>
    </font>
    <font>
      <sz val="9"/>
      <color indexed="81"/>
      <name val="Tahoma"/>
      <family val="2"/>
    </font>
    <font>
      <sz val="8"/>
      <color indexed="81"/>
      <name val="Tahoma"/>
      <family val="2"/>
    </font>
    <font>
      <sz val="11"/>
      <color rgb="FFFF0000"/>
      <name val="Calibri"/>
      <family val="2"/>
      <scheme val="minor"/>
    </font>
    <font>
      <b/>
      <u/>
      <sz val="14"/>
      <color theme="1"/>
      <name val="Calibri"/>
      <family val="2"/>
      <scheme val="minor"/>
    </font>
    <font>
      <sz val="14"/>
      <color theme="1"/>
      <name val="Calibri"/>
      <family val="2"/>
      <scheme val="minor"/>
    </font>
    <font>
      <sz val="11"/>
      <color theme="1"/>
      <name val="Arial"/>
      <family val="2"/>
    </font>
    <font>
      <b/>
      <sz val="11"/>
      <color theme="6" tint="-0.249977111117893"/>
      <name val="Arial"/>
      <family val="2"/>
    </font>
    <font>
      <sz val="10"/>
      <name val="Arial"/>
      <family val="2"/>
    </font>
    <font>
      <sz val="10"/>
      <color rgb="FFFF0000"/>
      <name val="Arial"/>
      <family val="2"/>
    </font>
    <font>
      <b/>
      <sz val="10"/>
      <color rgb="FFFF0000"/>
      <name val="Arial"/>
      <family val="2"/>
    </font>
    <font>
      <b/>
      <sz val="10"/>
      <name val="Arial"/>
      <family val="2"/>
    </font>
    <font>
      <u/>
      <sz val="11"/>
      <color rgb="FFFF0000"/>
      <name val="Calibri"/>
      <family val="2"/>
      <scheme val="minor"/>
    </font>
    <font>
      <u/>
      <sz val="11"/>
      <name val="Calibri"/>
      <family val="2"/>
      <scheme val="minor"/>
    </font>
    <font>
      <u/>
      <sz val="11"/>
      <color theme="1"/>
      <name val="Calibri"/>
      <family val="2"/>
      <scheme val="minor"/>
    </font>
    <font>
      <b/>
      <sz val="10"/>
      <name val="Calibri"/>
      <family val="2"/>
    </font>
    <font>
      <b/>
      <vertAlign val="superscript"/>
      <sz val="10"/>
      <name val="Calibri"/>
      <family val="2"/>
    </font>
    <font>
      <b/>
      <sz val="6.5"/>
      <name val="Calibri"/>
      <family val="2"/>
    </font>
    <font>
      <sz val="10"/>
      <name val="Calibri"/>
      <family val="2"/>
    </font>
    <font>
      <i/>
      <sz val="10"/>
      <name val="Calibri"/>
      <family val="2"/>
    </font>
    <font>
      <sz val="10"/>
      <color rgb="FF000000"/>
      <name val="Calibri"/>
      <family val="2"/>
    </font>
    <font>
      <sz val="10"/>
      <color rgb="FF333333"/>
      <name val="Calibri"/>
      <family val="2"/>
    </font>
    <font>
      <vertAlign val="superscript"/>
      <sz val="10"/>
      <name val="Calibri"/>
      <family val="2"/>
    </font>
    <font>
      <b/>
      <sz val="12"/>
      <name val="Times New Roman"/>
      <family val="1"/>
    </font>
    <font>
      <b/>
      <sz val="9"/>
      <color indexed="81"/>
      <name val="Tahoma"/>
      <family val="2"/>
    </font>
    <font>
      <sz val="10"/>
      <name val="Times New Roman"/>
    </font>
    <font>
      <sz val="9"/>
      <color indexed="81"/>
      <name val="Tahoma"/>
      <charset val="1"/>
    </font>
    <font>
      <b/>
      <sz val="9"/>
      <color indexed="81"/>
      <name val="Tahoma"/>
      <charset val="1"/>
    </font>
    <font>
      <sz val="11"/>
      <name val="Times New Roman"/>
      <family val="1"/>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B4C5E7"/>
      </patternFill>
    </fill>
    <fill>
      <patternFill patternType="solid">
        <fgColor rgb="FFA9D08E"/>
      </patternFill>
    </fill>
    <fill>
      <patternFill patternType="solid">
        <fgColor rgb="FFFFE699"/>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56">
    <border>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9" fillId="0" borderId="0"/>
    <xf numFmtId="44" fontId="36" fillId="0" borderId="0" applyFont="0" applyFill="0" applyBorder="0" applyAlignment="0" applyProtection="0"/>
  </cellStyleXfs>
  <cellXfs count="346">
    <xf numFmtId="0" fontId="0" fillId="0" borderId="0" xfId="0"/>
    <xf numFmtId="0" fontId="1" fillId="0" borderId="0" xfId="0" applyFont="1" applyAlignment="1">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left" vertical="center"/>
    </xf>
    <xf numFmtId="0" fontId="2" fillId="3" borderId="0" xfId="0" applyFont="1" applyFill="1" applyAlignment="1">
      <alignment vertical="center"/>
    </xf>
    <xf numFmtId="0" fontId="4" fillId="0" borderId="0" xfId="0" applyFont="1"/>
    <xf numFmtId="3" fontId="0" fillId="0" borderId="0" xfId="0" applyNumberFormat="1"/>
    <xf numFmtId="0" fontId="2" fillId="3" borderId="0" xfId="0" applyFont="1" applyFill="1" applyAlignment="1" applyProtection="1">
      <alignment vertical="center" wrapText="1"/>
      <protection locked="0"/>
    </xf>
    <xf numFmtId="0" fontId="1" fillId="3" borderId="0" xfId="0" applyFont="1" applyFill="1" applyAlignment="1">
      <alignment vertical="center" wrapText="1"/>
    </xf>
    <xf numFmtId="0" fontId="2" fillId="3" borderId="0" xfId="0" applyFont="1" applyFill="1"/>
    <xf numFmtId="0" fontId="2" fillId="3" borderId="0" xfId="0" applyFont="1" applyFill="1" applyAlignment="1">
      <alignment wrapText="1"/>
    </xf>
    <xf numFmtId="0" fontId="2" fillId="3" borderId="0" xfId="0" applyFont="1" applyFill="1" applyAlignment="1">
      <alignment horizontal="center" vertical="center"/>
    </xf>
    <xf numFmtId="0" fontId="5" fillId="0" borderId="0" xfId="0" applyFont="1"/>
    <xf numFmtId="0" fontId="7" fillId="0" borderId="0" xfId="0" applyFont="1"/>
    <xf numFmtId="0" fontId="5" fillId="3" borderId="0" xfId="0" applyFont="1" applyFill="1" applyProtection="1">
      <protection locked="0"/>
    </xf>
    <xf numFmtId="0" fontId="5" fillId="3" borderId="0" xfId="0" applyFont="1" applyFill="1"/>
    <xf numFmtId="0" fontId="2" fillId="0" borderId="0" xfId="0" applyFont="1" applyAlignment="1">
      <alignment horizontal="left" vertical="center" indent="5"/>
    </xf>
    <xf numFmtId="0" fontId="5" fillId="3" borderId="3" xfId="0" applyFont="1" applyFill="1" applyBorder="1" applyProtection="1">
      <protection locked="0"/>
    </xf>
    <xf numFmtId="0" fontId="5" fillId="3" borderId="3" xfId="0" applyFont="1" applyFill="1" applyBorder="1"/>
    <xf numFmtId="0" fontId="1" fillId="2" borderId="15" xfId="0" applyFont="1" applyFill="1" applyBorder="1" applyAlignment="1">
      <alignment horizontal="center" vertical="center"/>
    </xf>
    <xf numFmtId="0" fontId="2" fillId="2" borderId="16" xfId="0" applyFont="1" applyFill="1" applyBorder="1" applyAlignment="1">
      <alignment vertical="center"/>
    </xf>
    <xf numFmtId="0" fontId="2" fillId="2" borderId="15" xfId="0" applyFont="1" applyFill="1" applyBorder="1" applyAlignment="1">
      <alignment vertical="center"/>
    </xf>
    <xf numFmtId="0" fontId="2" fillId="2" borderId="15" xfId="0" applyFont="1" applyFill="1" applyBorder="1" applyAlignment="1">
      <alignment horizontal="center" vertical="center"/>
    </xf>
    <xf numFmtId="0" fontId="2" fillId="0" borderId="15" xfId="0" applyFont="1" applyBorder="1" applyAlignment="1">
      <alignment vertical="center"/>
    </xf>
    <xf numFmtId="0" fontId="2" fillId="3" borderId="16" xfId="0" applyFont="1" applyFill="1" applyBorder="1" applyAlignment="1">
      <alignment vertical="center"/>
    </xf>
    <xf numFmtId="0" fontId="2" fillId="3" borderId="15" xfId="0" applyFont="1" applyFill="1" applyBorder="1" applyAlignment="1">
      <alignment vertical="center"/>
    </xf>
    <xf numFmtId="0" fontId="1" fillId="3" borderId="16" xfId="0" applyFont="1" applyFill="1" applyBorder="1" applyAlignment="1">
      <alignment vertical="center" wrapText="1"/>
    </xf>
    <xf numFmtId="0" fontId="2" fillId="3" borderId="16" xfId="0" applyFont="1" applyFill="1" applyBorder="1"/>
    <xf numFmtId="0" fontId="2" fillId="3" borderId="16" xfId="0" applyFont="1" applyFill="1" applyBorder="1" applyAlignment="1">
      <alignment wrapText="1"/>
    </xf>
    <xf numFmtId="0" fontId="5" fillId="0" borderId="0" xfId="0" applyFont="1" applyProtection="1">
      <protection locked="0"/>
    </xf>
    <xf numFmtId="0" fontId="2" fillId="0" borderId="16" xfId="0" applyFont="1" applyBorder="1" applyAlignment="1">
      <alignment vertical="center"/>
    </xf>
    <xf numFmtId="0" fontId="1" fillId="3" borderId="33" xfId="0" applyFont="1" applyFill="1" applyBorder="1" applyAlignment="1">
      <alignment horizontal="left" vertical="center"/>
    </xf>
    <xf numFmtId="0" fontId="1" fillId="3" borderId="24" xfId="0" applyFont="1" applyFill="1" applyBorder="1" applyAlignment="1">
      <alignment horizontal="left" vertical="center"/>
    </xf>
    <xf numFmtId="0" fontId="2" fillId="0" borderId="24" xfId="0" applyFont="1" applyBorder="1" applyAlignment="1">
      <alignment vertical="center"/>
    </xf>
    <xf numFmtId="0" fontId="1" fillId="3" borderId="24" xfId="0" applyFont="1" applyFill="1" applyBorder="1" applyAlignment="1">
      <alignment horizontal="right" vertical="center"/>
    </xf>
    <xf numFmtId="0" fontId="2" fillId="3" borderId="24" xfId="0" applyFont="1" applyFill="1" applyBorder="1" applyAlignment="1">
      <alignment horizontal="center" vertical="center"/>
    </xf>
    <xf numFmtId="0" fontId="2" fillId="3" borderId="24" xfId="0" applyFont="1" applyFill="1" applyBorder="1" applyAlignment="1">
      <alignment vertical="center"/>
    </xf>
    <xf numFmtId="0" fontId="2" fillId="3" borderId="26" xfId="0" applyFont="1" applyFill="1" applyBorder="1" applyAlignment="1">
      <alignment vertical="center"/>
    </xf>
    <xf numFmtId="0" fontId="2" fillId="3" borderId="3" xfId="0" applyFont="1" applyFill="1" applyBorder="1" applyAlignment="1">
      <alignment wrapText="1"/>
    </xf>
    <xf numFmtId="0" fontId="2" fillId="3" borderId="3" xfId="0" applyFont="1" applyFill="1" applyBorder="1"/>
    <xf numFmtId="0" fontId="5" fillId="3" borderId="0" xfId="0" applyFont="1" applyFill="1" applyAlignment="1">
      <alignment horizontal="center"/>
    </xf>
    <xf numFmtId="0" fontId="1" fillId="3" borderId="15" xfId="0" applyFont="1" applyFill="1" applyBorder="1" applyAlignment="1">
      <alignment vertical="center"/>
    </xf>
    <xf numFmtId="0" fontId="5" fillId="3" borderId="5" xfId="0" applyFont="1" applyFill="1" applyBorder="1"/>
    <xf numFmtId="0" fontId="5" fillId="3" borderId="5" xfId="0" applyFont="1" applyFill="1" applyBorder="1" applyProtection="1">
      <protection locked="0"/>
    </xf>
    <xf numFmtId="0" fontId="2" fillId="3" borderId="5" xfId="0" applyFont="1" applyFill="1" applyBorder="1"/>
    <xf numFmtId="0" fontId="2" fillId="3" borderId="0" xfId="0" applyFont="1" applyFill="1" applyAlignment="1">
      <alignment horizontal="right" vertical="center"/>
    </xf>
    <xf numFmtId="0" fontId="10" fillId="0" borderId="0" xfId="0" applyFont="1"/>
    <xf numFmtId="0" fontId="11" fillId="0" borderId="0" xfId="0" applyFont="1"/>
    <xf numFmtId="0" fontId="0" fillId="0" borderId="0" xfId="0" applyAlignment="1">
      <alignment horizontal="center"/>
    </xf>
    <xf numFmtId="0" fontId="15" fillId="0" borderId="0" xfId="0" applyFont="1"/>
    <xf numFmtId="0" fontId="16" fillId="0" borderId="0" xfId="0" applyFont="1"/>
    <xf numFmtId="0" fontId="17" fillId="0" borderId="0" xfId="0" applyFont="1"/>
    <xf numFmtId="0" fontId="19" fillId="0" borderId="0" xfId="1"/>
    <xf numFmtId="0" fontId="20" fillId="0" borderId="0" xfId="1" applyFont="1"/>
    <xf numFmtId="0" fontId="21" fillId="0" borderId="0" xfId="1" applyFont="1" applyAlignment="1">
      <alignment horizontal="right"/>
    </xf>
    <xf numFmtId="2" fontId="19" fillId="0" borderId="0" xfId="1" applyNumberFormat="1" applyAlignment="1">
      <alignment horizontal="center"/>
    </xf>
    <xf numFmtId="2" fontId="19" fillId="0" borderId="0" xfId="1" applyNumberFormat="1" applyAlignment="1">
      <alignment horizontal="left"/>
    </xf>
    <xf numFmtId="0" fontId="19" fillId="0" borderId="0" xfId="1" applyAlignment="1">
      <alignment horizontal="right"/>
    </xf>
    <xf numFmtId="2" fontId="19" fillId="6" borderId="4" xfId="1" applyNumberFormat="1" applyFill="1" applyBorder="1" applyAlignment="1">
      <alignment horizontal="center"/>
    </xf>
    <xf numFmtId="2" fontId="22" fillId="0" borderId="0" xfId="1" applyNumberFormat="1" applyFont="1" applyAlignment="1">
      <alignment horizontal="right"/>
    </xf>
    <xf numFmtId="0" fontId="22" fillId="0" borderId="0" xfId="1" applyFont="1"/>
    <xf numFmtId="0" fontId="19" fillId="6" borderId="4" xfId="1" applyFill="1" applyBorder="1" applyAlignment="1" applyProtection="1">
      <alignment horizontal="center"/>
      <protection locked="0"/>
    </xf>
    <xf numFmtId="2" fontId="19" fillId="7" borderId="4" xfId="1" applyNumberFormat="1" applyFill="1" applyBorder="1" applyAlignment="1">
      <alignment horizontal="center"/>
    </xf>
    <xf numFmtId="0" fontId="23" fillId="0" borderId="0" xfId="0" applyFont="1" applyAlignment="1">
      <alignment horizontal="center"/>
    </xf>
    <xf numFmtId="0" fontId="23" fillId="0" borderId="0" xfId="0" applyFont="1"/>
    <xf numFmtId="0" fontId="25" fillId="0" borderId="0" xfId="0" applyFont="1" applyAlignment="1">
      <alignment horizontal="center"/>
    </xf>
    <xf numFmtId="0" fontId="25" fillId="0" borderId="0" xfId="0" applyFont="1"/>
    <xf numFmtId="3" fontId="25" fillId="0" borderId="0" xfId="0" applyNumberFormat="1" applyFont="1"/>
    <xf numFmtId="0" fontId="0" fillId="0" borderId="0" xfId="0" quotePrefix="1"/>
    <xf numFmtId="0" fontId="14" fillId="0" borderId="0" xfId="0" applyFont="1" applyAlignment="1">
      <alignment horizontal="center"/>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26" fillId="8" borderId="45" xfId="0" applyFont="1" applyFill="1" applyBorder="1" applyAlignment="1">
      <alignment horizontal="left" vertical="top" wrapText="1"/>
    </xf>
    <xf numFmtId="0" fontId="0" fillId="8" borderId="45" xfId="0" applyFill="1" applyBorder="1" applyAlignment="1">
      <alignment horizontal="left" wrapText="1"/>
    </xf>
    <xf numFmtId="0" fontId="0" fillId="0" borderId="0" xfId="0" applyAlignment="1">
      <alignment horizontal="left" wrapText="1"/>
    </xf>
    <xf numFmtId="0" fontId="29" fillId="0" borderId="45" xfId="0" applyFont="1" applyBorder="1" applyAlignment="1">
      <alignment horizontal="left" vertical="top" wrapText="1"/>
    </xf>
    <xf numFmtId="0" fontId="30" fillId="0" borderId="45" xfId="0" applyFont="1" applyBorder="1" applyAlignment="1">
      <alignment horizontal="left" vertical="top" wrapText="1"/>
    </xf>
    <xf numFmtId="3" fontId="31" fillId="0" borderId="45" xfId="0" applyNumberFormat="1" applyFont="1" applyBorder="1" applyAlignment="1">
      <alignment horizontal="right" vertical="top" shrinkToFit="1"/>
    </xf>
    <xf numFmtId="1" fontId="31" fillId="0" borderId="45" xfId="0" applyNumberFormat="1" applyFont="1" applyBorder="1" applyAlignment="1">
      <alignment horizontal="center" vertical="top" shrinkToFit="1"/>
    </xf>
    <xf numFmtId="164" fontId="31" fillId="0" borderId="45" xfId="0" applyNumberFormat="1" applyFont="1" applyBorder="1" applyAlignment="1">
      <alignment horizontal="center" vertical="top" shrinkToFit="1"/>
    </xf>
    <xf numFmtId="0" fontId="29" fillId="0" borderId="45" xfId="0" applyFont="1" applyBorder="1" applyAlignment="1">
      <alignment horizontal="center" vertical="top" wrapText="1"/>
    </xf>
    <xf numFmtId="0" fontId="29" fillId="0" borderId="45" xfId="0" applyFont="1" applyBorder="1" applyAlignment="1">
      <alignment horizontal="left" vertical="top" wrapText="1" indent="2"/>
    </xf>
    <xf numFmtId="0" fontId="26" fillId="9" borderId="45" xfId="0" applyFont="1" applyFill="1" applyBorder="1" applyAlignment="1">
      <alignment horizontal="left" vertical="top" wrapText="1"/>
    </xf>
    <xf numFmtId="0" fontId="0" fillId="9" borderId="45" xfId="0" applyFill="1" applyBorder="1" applyAlignment="1">
      <alignment horizontal="left" wrapText="1"/>
    </xf>
    <xf numFmtId="0" fontId="0" fillId="0" borderId="45" xfId="0" applyBorder="1" applyAlignment="1">
      <alignment horizontal="left" wrapText="1"/>
    </xf>
    <xf numFmtId="0" fontId="29" fillId="0" borderId="45" xfId="0" applyFont="1" applyBorder="1" applyAlignment="1">
      <alignment horizontal="right" vertical="top" wrapText="1" indent="2"/>
    </xf>
    <xf numFmtId="0" fontId="26" fillId="10" borderId="45" xfId="0" applyFont="1" applyFill="1" applyBorder="1" applyAlignment="1">
      <alignment horizontal="left" vertical="top" wrapText="1"/>
    </xf>
    <xf numFmtId="0" fontId="0" fillId="10" borderId="45" xfId="0" applyFill="1" applyBorder="1" applyAlignment="1">
      <alignment horizontal="left" wrapText="1"/>
    </xf>
    <xf numFmtId="0" fontId="26" fillId="11" borderId="45" xfId="0" applyFont="1" applyFill="1" applyBorder="1" applyAlignment="1">
      <alignment horizontal="center" vertical="top" wrapText="1"/>
    </xf>
    <xf numFmtId="0" fontId="0" fillId="11" borderId="45" xfId="0" applyFill="1" applyBorder="1" applyAlignment="1">
      <alignment horizontal="left" vertical="center" wrapText="1"/>
    </xf>
    <xf numFmtId="0" fontId="26" fillId="12" borderId="45" xfId="0" applyFont="1" applyFill="1" applyBorder="1" applyAlignment="1">
      <alignment horizontal="left" vertical="top" wrapText="1"/>
    </xf>
    <xf numFmtId="0" fontId="0" fillId="12" borderId="45" xfId="0" applyFill="1" applyBorder="1" applyAlignment="1">
      <alignment horizontal="left" wrapText="1"/>
    </xf>
    <xf numFmtId="0" fontId="2" fillId="0" borderId="0" xfId="0" applyFont="1"/>
    <xf numFmtId="0" fontId="1" fillId="0" borderId="0" xfId="0" applyFont="1" applyAlignment="1">
      <alignment horizontal="center" wrapText="1"/>
    </xf>
    <xf numFmtId="3" fontId="0" fillId="0" borderId="0" xfId="0" applyNumberFormat="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xf numFmtId="0" fontId="1" fillId="13" borderId="4" xfId="0" applyFont="1" applyFill="1" applyBorder="1" applyAlignment="1">
      <alignment horizontal="center" vertical="center"/>
    </xf>
    <xf numFmtId="0" fontId="1" fillId="13" borderId="4" xfId="0" applyFont="1" applyFill="1" applyBorder="1" applyAlignment="1">
      <alignment horizontal="center" vertical="center" wrapText="1"/>
    </xf>
    <xf numFmtId="0" fontId="1" fillId="14" borderId="4" xfId="0" applyFont="1" applyFill="1" applyBorder="1"/>
    <xf numFmtId="0" fontId="0" fillId="14" borderId="4" xfId="0" applyFill="1" applyBorder="1"/>
    <xf numFmtId="0" fontId="1" fillId="0" borderId="4" xfId="0" applyFont="1" applyBorder="1" applyAlignment="1">
      <alignment horizontal="right"/>
    </xf>
    <xf numFmtId="0" fontId="1" fillId="0" borderId="4" xfId="0" applyFont="1" applyBorder="1"/>
    <xf numFmtId="0" fontId="0" fillId="14" borderId="4" xfId="0" applyFill="1" applyBorder="1" applyAlignment="1">
      <alignment horizontal="center"/>
    </xf>
    <xf numFmtId="0" fontId="1" fillId="0" borderId="4" xfId="0" applyFont="1" applyBorder="1" applyAlignment="1">
      <alignment horizontal="center"/>
    </xf>
    <xf numFmtId="44" fontId="0" fillId="0" borderId="4" xfId="2" applyFont="1" applyBorder="1"/>
    <xf numFmtId="44" fontId="1" fillId="0" borderId="4" xfId="2" applyFont="1" applyBorder="1"/>
    <xf numFmtId="0" fontId="0" fillId="0" borderId="0" xfId="0" applyAlignment="1">
      <alignment vertical="center"/>
    </xf>
    <xf numFmtId="0" fontId="0" fillId="15" borderId="4" xfId="0" applyFill="1" applyBorder="1"/>
    <xf numFmtId="0" fontId="0" fillId="15" borderId="4" xfId="0" applyFill="1" applyBorder="1" applyAlignment="1">
      <alignment horizontal="center"/>
    </xf>
    <xf numFmtId="44" fontId="0" fillId="15" borderId="4" xfId="2" applyFont="1" applyFill="1" applyBorder="1"/>
    <xf numFmtId="0" fontId="0" fillId="0" borderId="1" xfId="0" applyBorder="1"/>
    <xf numFmtId="0" fontId="0" fillId="0" borderId="4" xfId="0" applyBorder="1"/>
    <xf numFmtId="0" fontId="5" fillId="0" borderId="4" xfId="0" applyFont="1" applyBorder="1" applyAlignment="1" applyProtection="1">
      <alignment horizontal="center"/>
      <protection locked="0"/>
    </xf>
    <xf numFmtId="0" fontId="8" fillId="0" borderId="51" xfId="0" applyFont="1" applyBorder="1" applyAlignment="1">
      <alignment horizontal="center" wrapText="1"/>
    </xf>
    <xf numFmtId="0" fontId="1" fillId="2" borderId="15" xfId="0" applyFont="1" applyFill="1" applyBorder="1" applyAlignment="1">
      <alignment horizontal="left" vertical="center"/>
    </xf>
    <xf numFmtId="0" fontId="1" fillId="2" borderId="0" xfId="0" applyFont="1" applyFill="1" applyAlignment="1">
      <alignment horizontal="right" vertical="center"/>
    </xf>
    <xf numFmtId="0" fontId="2" fillId="2" borderId="0" xfId="0" applyFont="1" applyFill="1" applyAlignment="1" applyProtection="1">
      <alignment horizontal="center" vertical="center"/>
      <protection locked="0"/>
    </xf>
    <xf numFmtId="0" fontId="0" fillId="0" borderId="4" xfId="0" applyBorder="1" applyAlignment="1">
      <alignment vertical="center"/>
    </xf>
    <xf numFmtId="0" fontId="0" fillId="0" borderId="1" xfId="0" applyBorder="1" applyAlignment="1">
      <alignment vertical="center"/>
    </xf>
    <xf numFmtId="0" fontId="1" fillId="3" borderId="21" xfId="0" applyFont="1" applyFill="1" applyBorder="1" applyAlignment="1">
      <alignment horizontal="right" wrapText="1" shrinkToFit="1"/>
    </xf>
    <xf numFmtId="0" fontId="1" fillId="3" borderId="22" xfId="0" applyFont="1" applyFill="1" applyBorder="1" applyAlignment="1">
      <alignment horizontal="right" wrapText="1" shrinkToFit="1"/>
    </xf>
    <xf numFmtId="0" fontId="2" fillId="3" borderId="2"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14" fontId="2" fillId="3" borderId="23" xfId="0" applyNumberFormat="1"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8" xfId="0" applyFont="1" applyFill="1" applyBorder="1" applyAlignment="1">
      <alignment horizontal="left"/>
    </xf>
    <xf numFmtId="0" fontId="2" fillId="3" borderId="5" xfId="0" applyFont="1" applyFill="1" applyBorder="1" applyAlignment="1">
      <alignment horizontal="left"/>
    </xf>
    <xf numFmtId="0" fontId="2" fillId="3" borderId="8" xfId="0" applyFont="1" applyFill="1" applyBorder="1" applyAlignment="1">
      <alignment horizontal="left"/>
    </xf>
    <xf numFmtId="0" fontId="2" fillId="3" borderId="23" xfId="0" applyFont="1" applyFill="1" applyBorder="1" applyAlignment="1">
      <alignment horizontal="right" vertical="center"/>
    </xf>
    <xf numFmtId="0" fontId="2" fillId="3" borderId="24" xfId="0" applyFont="1" applyFill="1" applyBorder="1" applyAlignment="1">
      <alignment horizontal="right" vertical="center"/>
    </xf>
    <xf numFmtId="0" fontId="2" fillId="3" borderId="26" xfId="0" applyFont="1" applyFill="1" applyBorder="1" applyAlignment="1">
      <alignment horizontal="right" vertical="center"/>
    </xf>
    <xf numFmtId="0" fontId="2" fillId="3" borderId="17" xfId="0" applyFont="1" applyFill="1" applyBorder="1" applyAlignment="1">
      <alignment horizontal="center" vertical="center"/>
    </xf>
    <xf numFmtId="0" fontId="1" fillId="3" borderId="19" xfId="0" applyFont="1" applyFill="1" applyBorder="1" applyAlignment="1">
      <alignment horizontal="right" wrapText="1" shrinkToFit="1"/>
    </xf>
    <xf numFmtId="0" fontId="1" fillId="3" borderId="1" xfId="0" applyFont="1" applyFill="1" applyBorder="1" applyAlignment="1">
      <alignment horizontal="right" wrapText="1" shrinkToFit="1"/>
    </xf>
    <xf numFmtId="0" fontId="1" fillId="3" borderId="20" xfId="0" applyFont="1" applyFill="1" applyBorder="1" applyAlignment="1">
      <alignment horizontal="right" wrapText="1" shrinkToFit="1"/>
    </xf>
    <xf numFmtId="0" fontId="1" fillId="3" borderId="4" xfId="0" applyFont="1" applyFill="1" applyBorder="1" applyAlignment="1">
      <alignment horizontal="right" wrapText="1" shrinkToFit="1"/>
    </xf>
    <xf numFmtId="0" fontId="2" fillId="3" borderId="15" xfId="0" applyFont="1" applyFill="1" applyBorder="1" applyAlignment="1">
      <alignment horizontal="left" wrapText="1"/>
    </xf>
    <xf numFmtId="0" fontId="2" fillId="3" borderId="0" xfId="0" applyFont="1" applyFill="1" applyAlignment="1">
      <alignment horizontal="left" wrapText="1"/>
    </xf>
    <xf numFmtId="0" fontId="1" fillId="5" borderId="34"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2" fillId="3" borderId="15"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6" xfId="0" applyFont="1" applyFill="1" applyBorder="1" applyAlignment="1">
      <alignment horizontal="left" vertical="center" wrapText="1"/>
    </xf>
    <xf numFmtId="0" fontId="1" fillId="3" borderId="0" xfId="0" applyFont="1" applyFill="1" applyAlignment="1">
      <alignment horizontal="center" vertical="center"/>
    </xf>
    <xf numFmtId="0" fontId="1" fillId="3" borderId="3" xfId="0" applyFont="1" applyFill="1" applyBorder="1" applyAlignment="1">
      <alignment horizontal="center" vertical="center"/>
    </xf>
    <xf numFmtId="0" fontId="1" fillId="3" borderId="14" xfId="0" applyFont="1" applyFill="1" applyBorder="1" applyAlignment="1">
      <alignment horizontal="center" vertical="center"/>
    </xf>
    <xf numFmtId="0" fontId="2" fillId="3" borderId="18" xfId="0" applyFont="1" applyFill="1" applyBorder="1" applyAlignment="1">
      <alignment horizontal="left" wrapText="1"/>
    </xf>
    <xf numFmtId="0" fontId="2" fillId="3" borderId="5" xfId="0" applyFont="1" applyFill="1" applyBorder="1" applyAlignment="1">
      <alignment horizontal="left" wrapText="1"/>
    </xf>
    <xf numFmtId="0" fontId="2" fillId="3" borderId="8" xfId="0" applyFont="1" applyFill="1" applyBorder="1" applyAlignment="1">
      <alignment horizontal="left" wrapText="1"/>
    </xf>
    <xf numFmtId="0" fontId="1" fillId="3" borderId="24" xfId="0" applyFont="1" applyFill="1" applyBorder="1" applyAlignment="1" applyProtection="1">
      <alignment horizontal="center" vertical="center"/>
      <protection locked="0"/>
    </xf>
    <xf numFmtId="3" fontId="5" fillId="0" borderId="4" xfId="0" applyNumberFormat="1" applyFont="1" applyBorder="1" applyAlignment="1">
      <alignment horizontal="center" shrinkToFit="1"/>
    </xf>
    <xf numFmtId="2" fontId="5" fillId="4" borderId="4" xfId="0" applyNumberFormat="1" applyFont="1" applyFill="1" applyBorder="1" applyAlignment="1" applyProtection="1">
      <alignment horizontal="center"/>
      <protection locked="0"/>
    </xf>
    <xf numFmtId="0" fontId="5" fillId="0" borderId="32" xfId="0" applyFont="1" applyBorder="1" applyAlignment="1">
      <alignment horizontal="center"/>
    </xf>
    <xf numFmtId="0" fontId="5" fillId="0" borderId="20"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6" fillId="5" borderId="20" xfId="0" applyFont="1" applyFill="1" applyBorder="1" applyAlignment="1">
      <alignment horizontal="center"/>
    </xf>
    <xf numFmtId="0" fontId="6" fillId="5" borderId="4" xfId="0" applyFont="1" applyFill="1" applyBorder="1" applyAlignment="1">
      <alignment horizontal="center"/>
    </xf>
    <xf numFmtId="0" fontId="6" fillId="3" borderId="0" xfId="0" applyFont="1" applyFill="1" applyAlignment="1">
      <alignment horizontal="center"/>
    </xf>
    <xf numFmtId="14" fontId="5" fillId="4" borderId="3" xfId="0" applyNumberFormat="1" applyFont="1" applyFill="1" applyBorder="1" applyAlignment="1">
      <alignment horizontal="center"/>
    </xf>
    <xf numFmtId="0" fontId="5" fillId="4" borderId="3" xfId="0" applyFont="1" applyFill="1" applyBorder="1" applyAlignment="1">
      <alignment horizontal="center"/>
    </xf>
    <xf numFmtId="14" fontId="5" fillId="4" borderId="5" xfId="0" applyNumberFormat="1" applyFont="1" applyFill="1" applyBorder="1" applyAlignment="1">
      <alignment horizontal="center"/>
    </xf>
    <xf numFmtId="0" fontId="5" fillId="4" borderId="5" xfId="0" applyFont="1" applyFill="1" applyBorder="1" applyAlignment="1">
      <alignment horizontal="center"/>
    </xf>
    <xf numFmtId="0" fontId="6" fillId="0" borderId="31" xfId="0" applyFont="1" applyBorder="1" applyAlignment="1" applyProtection="1">
      <alignment horizontal="right"/>
      <protection locked="0"/>
    </xf>
    <xf numFmtId="0" fontId="6" fillId="0" borderId="32" xfId="0" applyFont="1" applyBorder="1" applyAlignment="1" applyProtection="1">
      <alignment horizontal="right"/>
      <protection locked="0"/>
    </xf>
    <xf numFmtId="0" fontId="5" fillId="5" borderId="4" xfId="0" applyFont="1" applyFill="1" applyBorder="1" applyAlignment="1">
      <alignment horizontal="center"/>
    </xf>
    <xf numFmtId="0" fontId="5" fillId="0" borderId="28" xfId="0" applyFont="1" applyBorder="1" applyAlignment="1" applyProtection="1">
      <alignment horizontal="center"/>
      <protection locked="0"/>
    </xf>
    <xf numFmtId="0" fontId="5" fillId="0" borderId="29"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0" fillId="0" borderId="8" xfId="0" applyBorder="1" applyAlignment="1">
      <alignment horizontal="center"/>
    </xf>
    <xf numFmtId="0" fontId="5" fillId="4" borderId="9" xfId="0" applyFont="1" applyFill="1" applyBorder="1" applyAlignment="1" applyProtection="1">
      <alignment horizontal="center"/>
      <protection locked="0"/>
    </xf>
    <xf numFmtId="0" fontId="0" fillId="0" borderId="5" xfId="0" applyBorder="1" applyAlignment="1">
      <alignment horizontal="center"/>
    </xf>
    <xf numFmtId="0" fontId="5" fillId="4" borderId="48" xfId="0" applyFont="1" applyFill="1" applyBorder="1" applyAlignment="1" applyProtection="1">
      <alignment horizontal="center"/>
      <protection locked="0"/>
    </xf>
    <xf numFmtId="0" fontId="0" fillId="0" borderId="49" xfId="0" applyBorder="1" applyAlignment="1">
      <alignment horizontal="center"/>
    </xf>
    <xf numFmtId="0" fontId="0" fillId="0" borderId="50" xfId="0" applyBorder="1" applyAlignment="1">
      <alignment horizontal="center"/>
    </xf>
    <xf numFmtId="0" fontId="1" fillId="2" borderId="15" xfId="0" applyFont="1" applyFill="1" applyBorder="1" applyAlignment="1">
      <alignment horizontal="left" vertical="center"/>
    </xf>
    <xf numFmtId="0" fontId="1" fillId="2" borderId="0" xfId="0" applyFont="1" applyFill="1" applyAlignment="1">
      <alignment horizontal="left" vertical="center"/>
    </xf>
    <xf numFmtId="0" fontId="2" fillId="2" borderId="7"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2" borderId="17" xfId="0" applyFont="1" applyFill="1" applyBorder="1" applyAlignment="1" applyProtection="1">
      <alignment horizontal="left" vertical="center"/>
      <protection locked="0"/>
    </xf>
    <xf numFmtId="0" fontId="2" fillId="3" borderId="3"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34" fillId="5" borderId="10" xfId="0" applyFont="1" applyFill="1" applyBorder="1" applyAlignment="1">
      <alignment horizontal="center" vertical="center"/>
    </xf>
    <xf numFmtId="0" fontId="34" fillId="5" borderId="11" xfId="0" applyFont="1" applyFill="1" applyBorder="1" applyAlignment="1">
      <alignment horizontal="center" vertical="center"/>
    </xf>
    <xf numFmtId="0" fontId="34" fillId="5" borderId="12" xfId="0" applyFont="1" applyFill="1" applyBorder="1" applyAlignment="1">
      <alignment horizontal="center" vertical="center"/>
    </xf>
    <xf numFmtId="0" fontId="34" fillId="5" borderId="13" xfId="0" applyFont="1" applyFill="1" applyBorder="1" applyAlignment="1">
      <alignment horizontal="center" vertical="center"/>
    </xf>
    <xf numFmtId="0" fontId="34" fillId="5" borderId="3" xfId="0" applyFont="1" applyFill="1" applyBorder="1" applyAlignment="1">
      <alignment horizontal="center" vertical="center"/>
    </xf>
    <xf numFmtId="0" fontId="34" fillId="5" borderId="14"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165" fontId="2" fillId="2" borderId="3" xfId="0" applyNumberFormat="1" applyFont="1" applyFill="1" applyBorder="1" applyAlignment="1" applyProtection="1">
      <alignment horizontal="center" vertical="center"/>
      <protection locked="0"/>
    </xf>
    <xf numFmtId="0" fontId="2" fillId="2" borderId="3" xfId="0" applyFont="1" applyFill="1" applyBorder="1" applyAlignment="1">
      <alignment horizontal="center" vertical="center"/>
    </xf>
    <xf numFmtId="0" fontId="1" fillId="2" borderId="0" xfId="0" applyFont="1" applyFill="1" applyAlignment="1">
      <alignment horizontal="right" vertical="center"/>
    </xf>
    <xf numFmtId="0" fontId="2" fillId="2" borderId="0" xfId="0" applyFont="1" applyFill="1" applyAlignment="1" applyProtection="1">
      <alignment horizontal="center" vertical="center"/>
      <protection locked="0"/>
    </xf>
    <xf numFmtId="0" fontId="2" fillId="2" borderId="3" xfId="0" applyFont="1" applyFill="1" applyBorder="1" applyAlignment="1" applyProtection="1">
      <alignment horizontal="left" vertical="center"/>
      <protection locked="0"/>
    </xf>
    <xf numFmtId="0" fontId="1" fillId="2" borderId="15" xfId="0" applyFont="1" applyFill="1" applyBorder="1" applyAlignment="1">
      <alignment horizontal="right" vertical="center"/>
    </xf>
    <xf numFmtId="0" fontId="2" fillId="3" borderId="3" xfId="0" applyFont="1" applyFill="1" applyBorder="1" applyAlignment="1">
      <alignment horizontal="center" vertical="center"/>
    </xf>
    <xf numFmtId="0" fontId="0" fillId="0" borderId="3" xfId="0" applyBorder="1" applyAlignment="1">
      <alignment horizontal="center"/>
    </xf>
    <xf numFmtId="0" fontId="0" fillId="0" borderId="0" xfId="0"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center"/>
    </xf>
    <xf numFmtId="0" fontId="5" fillId="0" borderId="27" xfId="0" applyFont="1" applyBorder="1" applyAlignment="1">
      <alignment horizontal="center"/>
    </xf>
    <xf numFmtId="0" fontId="2" fillId="2" borderId="14" xfId="0" applyFont="1" applyFill="1" applyBorder="1" applyAlignment="1" applyProtection="1">
      <alignment horizontal="center" vertical="center"/>
      <protection locked="0"/>
    </xf>
    <xf numFmtId="0" fontId="2" fillId="2" borderId="14" xfId="0" applyFont="1" applyFill="1" applyBorder="1" applyAlignment="1" applyProtection="1">
      <alignment horizontal="left" vertical="center"/>
      <protection locked="0"/>
    </xf>
    <xf numFmtId="0" fontId="1" fillId="3" borderId="0" xfId="0" applyFont="1" applyFill="1" applyAlignment="1">
      <alignment horizontal="right" vertical="center"/>
    </xf>
    <xf numFmtId="3" fontId="5" fillId="5" borderId="4" xfId="0" applyNumberFormat="1" applyFont="1" applyFill="1" applyBorder="1" applyAlignment="1">
      <alignment horizontal="center"/>
    </xf>
    <xf numFmtId="2" fontId="5" fillId="0" borderId="4" xfId="0" applyNumberFormat="1" applyFont="1" applyBorder="1" applyAlignment="1">
      <alignment horizontal="center"/>
    </xf>
    <xf numFmtId="2" fontId="5" fillId="0" borderId="27" xfId="0" applyNumberFormat="1" applyFont="1" applyBorder="1" applyAlignment="1">
      <alignment horizontal="center"/>
    </xf>
    <xf numFmtId="2" fontId="5" fillId="0" borderId="9" xfId="0" applyNumberFormat="1" applyFont="1" applyBorder="1" applyAlignment="1">
      <alignment horizontal="center"/>
    </xf>
    <xf numFmtId="2" fontId="0" fillId="0" borderId="17" xfId="0" applyNumberFormat="1" applyBorder="1" applyAlignment="1">
      <alignment horizontal="center"/>
    </xf>
    <xf numFmtId="0" fontId="5" fillId="5" borderId="27" xfId="0" applyFont="1" applyFill="1" applyBorder="1" applyAlignment="1">
      <alignment horizontal="center"/>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1" xfId="0" applyFont="1" applyBorder="1" applyAlignment="1">
      <alignment horizontal="center" wrapText="1"/>
    </xf>
    <xf numFmtId="0" fontId="5" fillId="5" borderId="1" xfId="0" applyFont="1" applyFill="1" applyBorder="1" applyAlignment="1">
      <alignment horizontal="center" wrapText="1"/>
    </xf>
    <xf numFmtId="0" fontId="1" fillId="0" borderId="51" xfId="0" applyFont="1" applyBorder="1" applyAlignment="1">
      <alignment horizontal="center" vertical="center" wrapText="1"/>
    </xf>
    <xf numFmtId="10" fontId="2" fillId="0" borderId="4" xfId="0" applyNumberFormat="1" applyFont="1" applyBorder="1" applyAlignment="1">
      <alignment horizontal="center" vertical="center"/>
    </xf>
    <xf numFmtId="2" fontId="6" fillId="0" borderId="32" xfId="0" applyNumberFormat="1" applyFont="1" applyBorder="1" applyAlignment="1">
      <alignment horizontal="center"/>
    </xf>
    <xf numFmtId="2" fontId="6" fillId="0" borderId="39" xfId="0" applyNumberFormat="1" applyFont="1" applyBorder="1" applyAlignment="1">
      <alignment horizontal="center"/>
    </xf>
    <xf numFmtId="0" fontId="1" fillId="0" borderId="32" xfId="0" applyFont="1" applyBorder="1" applyAlignment="1">
      <alignment horizontal="center" vertical="center"/>
    </xf>
    <xf numFmtId="3" fontId="6" fillId="0" borderId="32" xfId="0" applyNumberFormat="1" applyFont="1" applyBorder="1" applyAlignment="1">
      <alignment horizontal="center" shrinkToFit="1"/>
    </xf>
    <xf numFmtId="3" fontId="5" fillId="0" borderId="29" xfId="0" applyNumberFormat="1" applyFont="1" applyBorder="1" applyAlignment="1">
      <alignment horizontal="center" shrinkToFit="1"/>
    </xf>
    <xf numFmtId="2" fontId="5" fillId="4" borderId="29" xfId="0" applyNumberFormat="1" applyFont="1" applyFill="1" applyBorder="1" applyAlignment="1" applyProtection="1">
      <alignment horizontal="center"/>
      <protection locked="0"/>
    </xf>
    <xf numFmtId="0" fontId="6" fillId="0" borderId="32" xfId="0" applyFont="1" applyBorder="1" applyAlignment="1">
      <alignment horizontal="center" wrapText="1"/>
    </xf>
    <xf numFmtId="2" fontId="5" fillId="4" borderId="9" xfId="0" applyNumberFormat="1" applyFont="1" applyFill="1" applyBorder="1" applyAlignment="1" applyProtection="1">
      <alignment horizontal="center"/>
      <protection locked="0"/>
    </xf>
    <xf numFmtId="2" fontId="0" fillId="0" borderId="8" xfId="0" applyNumberFormat="1" applyBorder="1" applyAlignment="1">
      <alignment horizontal="center"/>
    </xf>
    <xf numFmtId="0" fontId="1" fillId="5" borderId="4" xfId="0" applyFont="1" applyFill="1" applyBorder="1" applyAlignment="1">
      <alignment horizontal="center" vertical="center"/>
    </xf>
    <xf numFmtId="0" fontId="2" fillId="5" borderId="37" xfId="0" applyFont="1" applyFill="1" applyBorder="1" applyAlignment="1" applyProtection="1">
      <alignment horizontal="center" vertical="center"/>
      <protection locked="0"/>
    </xf>
    <xf numFmtId="0" fontId="2" fillId="5" borderId="38"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protection locked="0"/>
    </xf>
    <xf numFmtId="0" fontId="0" fillId="0" borderId="4" xfId="0" applyBorder="1" applyAlignment="1">
      <alignment horizontal="center"/>
    </xf>
    <xf numFmtId="2" fontId="5" fillId="0" borderId="29" xfId="0" applyNumberFormat="1" applyFont="1" applyBorder="1" applyAlignment="1">
      <alignment horizontal="center"/>
    </xf>
    <xf numFmtId="2" fontId="5" fillId="0" borderId="30" xfId="0" applyNumberFormat="1" applyFont="1" applyBorder="1" applyAlignment="1">
      <alignment horizontal="center"/>
    </xf>
    <xf numFmtId="0" fontId="8" fillId="0" borderId="31" xfId="0" applyFont="1" applyBorder="1" applyAlignment="1">
      <alignment horizontal="center"/>
    </xf>
    <xf numFmtId="0" fontId="8" fillId="0" borderId="32" xfId="0" applyFont="1" applyBorder="1" applyAlignment="1">
      <alignment horizontal="center"/>
    </xf>
    <xf numFmtId="0" fontId="6" fillId="5" borderId="19" xfId="0" applyFont="1" applyFill="1" applyBorder="1" applyAlignment="1">
      <alignment horizontal="center"/>
    </xf>
    <xf numFmtId="0" fontId="6" fillId="5" borderId="1" xfId="0" applyFont="1" applyFill="1" applyBorder="1" applyAlignment="1">
      <alignment horizontal="center"/>
    </xf>
    <xf numFmtId="0" fontId="5" fillId="5" borderId="1" xfId="0" applyFont="1" applyFill="1" applyBorder="1" applyAlignment="1">
      <alignment horizontal="center"/>
    </xf>
    <xf numFmtId="10" fontId="2" fillId="0" borderId="29" xfId="0" applyNumberFormat="1" applyFont="1" applyBorder="1" applyAlignment="1">
      <alignment horizontal="center" vertical="center"/>
    </xf>
    <xf numFmtId="9" fontId="1" fillId="0" borderId="32" xfId="0" applyNumberFormat="1" applyFont="1" applyBorder="1" applyAlignment="1">
      <alignment horizontal="center" vertical="center"/>
    </xf>
    <xf numFmtId="9" fontId="9" fillId="5" borderId="4" xfId="0" applyNumberFormat="1" applyFont="1" applyFill="1" applyBorder="1" applyAlignment="1">
      <alignment horizontal="center" vertical="center"/>
    </xf>
    <xf numFmtId="9" fontId="2" fillId="5" borderId="4" xfId="0" applyNumberFormat="1" applyFont="1" applyFill="1" applyBorder="1" applyAlignment="1">
      <alignment horizontal="center" vertical="center"/>
    </xf>
    <xf numFmtId="0" fontId="1" fillId="2" borderId="31" xfId="0" applyFont="1" applyFill="1" applyBorder="1" applyAlignment="1">
      <alignment horizontal="center" vertical="center"/>
    </xf>
    <xf numFmtId="0" fontId="1" fillId="0" borderId="39" xfId="0" applyFont="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5" fillId="5" borderId="37" xfId="0" applyFont="1" applyFill="1" applyBorder="1" applyAlignment="1">
      <alignment horizontal="center" wrapText="1"/>
    </xf>
    <xf numFmtId="0" fontId="5" fillId="5" borderId="14" xfId="0" applyFont="1" applyFill="1" applyBorder="1" applyAlignment="1">
      <alignment horizontal="center" wrapText="1"/>
    </xf>
    <xf numFmtId="0" fontId="8" fillId="0" borderId="23" xfId="0" applyFont="1" applyBorder="1" applyAlignment="1">
      <alignment horizontal="center"/>
    </xf>
    <xf numFmtId="0" fontId="8" fillId="0" borderId="24" xfId="0" applyFont="1" applyBorder="1" applyAlignment="1">
      <alignment horizontal="center"/>
    </xf>
    <xf numFmtId="0" fontId="8" fillId="0" borderId="25" xfId="0" applyFont="1" applyBorder="1" applyAlignment="1">
      <alignment horizontal="center"/>
    </xf>
    <xf numFmtId="0" fontId="5" fillId="0" borderId="18" xfId="0" applyFont="1" applyBorder="1" applyAlignment="1" applyProtection="1">
      <alignment horizontal="center" shrinkToFit="1"/>
      <protection locked="0"/>
    </xf>
    <xf numFmtId="0" fontId="0" fillId="0" borderId="8" xfId="0" applyBorder="1" applyAlignment="1">
      <alignment horizontal="center" shrinkToFit="1"/>
    </xf>
    <xf numFmtId="0" fontId="0" fillId="0" borderId="1" xfId="0" applyBorder="1" applyAlignment="1"/>
    <xf numFmtId="0" fontId="0" fillId="0" borderId="4" xfId="0" applyBorder="1" applyAlignment="1"/>
    <xf numFmtId="0" fontId="34" fillId="5" borderId="53" xfId="0" applyFont="1" applyFill="1" applyBorder="1" applyAlignment="1">
      <alignment horizontal="center" vertical="center" wrapText="1"/>
    </xf>
    <xf numFmtId="0" fontId="34" fillId="5" borderId="54" xfId="0" applyFont="1" applyFill="1" applyBorder="1" applyAlignment="1">
      <alignment horizontal="center" vertical="center" wrapText="1"/>
    </xf>
    <xf numFmtId="0" fontId="34" fillId="5" borderId="55" xfId="0" applyFont="1" applyFill="1" applyBorder="1" applyAlignment="1">
      <alignment horizontal="center" vertical="center" wrapText="1"/>
    </xf>
    <xf numFmtId="0" fontId="39" fillId="0" borderId="2" xfId="0" applyFont="1" applyBorder="1" applyAlignment="1">
      <alignment horizontal="left" vertical="center" wrapText="1"/>
    </xf>
    <xf numFmtId="0" fontId="39" fillId="0" borderId="7" xfId="0" applyFont="1" applyBorder="1" applyAlignment="1">
      <alignment horizontal="left" vertical="center" wrapText="1"/>
    </xf>
    <xf numFmtId="0" fontId="39" fillId="0" borderId="6" xfId="0" applyFont="1" applyBorder="1" applyAlignment="1">
      <alignment horizontal="left" vertical="center" wrapText="1"/>
    </xf>
    <xf numFmtId="0" fontId="39" fillId="0" borderId="40" xfId="0" applyFont="1" applyBorder="1" applyAlignment="1">
      <alignment horizontal="left" vertical="center" wrapText="1"/>
    </xf>
    <xf numFmtId="0" fontId="39" fillId="0" borderId="0" xfId="0" applyFont="1" applyAlignment="1">
      <alignment horizontal="left" vertical="center" wrapText="1"/>
    </xf>
    <xf numFmtId="0" fontId="39" fillId="0" borderId="41" xfId="0" applyFont="1" applyBorder="1" applyAlignment="1">
      <alignment horizontal="left" vertical="center" wrapText="1"/>
    </xf>
    <xf numFmtId="0" fontId="39" fillId="0" borderId="37" xfId="0" applyFont="1" applyBorder="1" applyAlignment="1">
      <alignment horizontal="left" vertical="center" wrapText="1"/>
    </xf>
    <xf numFmtId="0" fontId="39" fillId="0" borderId="3" xfId="0" applyFont="1" applyBorder="1" applyAlignment="1">
      <alignment horizontal="left" vertical="center" wrapText="1"/>
    </xf>
    <xf numFmtId="0" fontId="39" fillId="0" borderId="38" xfId="0" applyFont="1" applyBorder="1" applyAlignment="1">
      <alignment horizontal="left" vertical="center" wrapText="1"/>
    </xf>
    <xf numFmtId="0" fontId="2" fillId="16" borderId="31" xfId="0" applyFont="1" applyFill="1" applyBorder="1" applyAlignment="1">
      <alignment vertical="center"/>
    </xf>
    <xf numFmtId="0" fontId="0" fillId="16" borderId="32" xfId="0" applyFill="1" applyBorder="1" applyAlignment="1">
      <alignment vertical="center"/>
    </xf>
    <xf numFmtId="0" fontId="0" fillId="16" borderId="39" xfId="0" applyFill="1" applyBorder="1" applyAlignment="1">
      <alignment vertical="center"/>
    </xf>
    <xf numFmtId="0" fontId="2" fillId="16" borderId="10" xfId="0" applyFont="1" applyFill="1" applyBorder="1" applyAlignment="1">
      <alignment vertical="center" wrapText="1"/>
    </xf>
    <xf numFmtId="0" fontId="0" fillId="16" borderId="11" xfId="0" applyFill="1" applyBorder="1" applyAlignment="1">
      <alignment vertical="center" wrapText="1"/>
    </xf>
    <xf numFmtId="0" fontId="0" fillId="16" borderId="12" xfId="0" applyFill="1" applyBorder="1" applyAlignment="1">
      <alignment vertical="center" wrapText="1"/>
    </xf>
    <xf numFmtId="0" fontId="0" fillId="16" borderId="33" xfId="0" applyFill="1" applyBorder="1" applyAlignment="1">
      <alignment vertical="center" wrapText="1"/>
    </xf>
    <xf numFmtId="0" fontId="0" fillId="16" borderId="24" xfId="0" applyFill="1" applyBorder="1" applyAlignment="1">
      <alignment vertical="center" wrapText="1"/>
    </xf>
    <xf numFmtId="0" fontId="0" fillId="16" borderId="26" xfId="0" applyFill="1" applyBorder="1" applyAlignment="1">
      <alignment vertical="center" wrapText="1"/>
    </xf>
    <xf numFmtId="0" fontId="2" fillId="16" borderId="53" xfId="0" applyFont="1" applyFill="1" applyBorder="1" applyAlignment="1">
      <alignment vertical="center"/>
    </xf>
    <xf numFmtId="0" fontId="0" fillId="16" borderId="54" xfId="0" applyFill="1" applyBorder="1" applyAlignment="1">
      <alignment vertical="center"/>
    </xf>
    <xf numFmtId="0" fontId="0" fillId="16" borderId="55" xfId="0" applyFill="1" applyBorder="1" applyAlignment="1">
      <alignment vertical="center"/>
    </xf>
    <xf numFmtId="0" fontId="2" fillId="16" borderId="53" xfId="0" applyFont="1" applyFill="1" applyBorder="1" applyAlignment="1"/>
    <xf numFmtId="0" fontId="0" fillId="16" borderId="54" xfId="0" applyFill="1" applyBorder="1" applyAlignment="1"/>
    <xf numFmtId="0" fontId="0" fillId="16" borderId="55" xfId="0" applyFill="1" applyBorder="1" applyAlignment="1"/>
    <xf numFmtId="0" fontId="2" fillId="0" borderId="1" xfId="0" applyFont="1" applyBorder="1" applyAlignment="1"/>
    <xf numFmtId="0" fontId="0" fillId="0" borderId="37" xfId="0" applyBorder="1" applyAlignment="1"/>
    <xf numFmtId="0" fontId="2" fillId="0" borderId="1" xfId="0" applyFont="1" applyBorder="1" applyAlignment="1">
      <alignment vertical="center"/>
    </xf>
    <xf numFmtId="0" fontId="0" fillId="0" borderId="1" xfId="0" applyBorder="1" applyAlignment="1">
      <alignment vertical="center"/>
    </xf>
    <xf numFmtId="0" fontId="2" fillId="0" borderId="4" xfId="0" applyFont="1" applyBorder="1" applyAlignment="1">
      <alignment vertical="center"/>
    </xf>
    <xf numFmtId="0" fontId="0" fillId="0" borderId="4" xfId="0" applyBorder="1" applyAlignment="1">
      <alignment vertical="center"/>
    </xf>
    <xf numFmtId="0" fontId="2" fillId="0" borderId="4" xfId="0" applyFont="1" applyBorder="1" applyAlignment="1"/>
    <xf numFmtId="0" fontId="0" fillId="0" borderId="9" xfId="0" applyBorder="1" applyAlignment="1"/>
    <xf numFmtId="0" fontId="16" fillId="0" borderId="2" xfId="0" applyFont="1" applyBorder="1" applyAlignment="1">
      <alignment vertical="center" wrapText="1"/>
    </xf>
    <xf numFmtId="0" fontId="16" fillId="0" borderId="7" xfId="0" applyFont="1" applyBorder="1" applyAlignment="1">
      <alignment vertical="center" wrapText="1"/>
    </xf>
    <xf numFmtId="0" fontId="16" fillId="0" borderId="6" xfId="0" applyFont="1" applyBorder="1" applyAlignment="1">
      <alignment vertical="center" wrapText="1"/>
    </xf>
    <xf numFmtId="0" fontId="16" fillId="0" borderId="37" xfId="0" applyFont="1" applyBorder="1" applyAlignment="1">
      <alignment vertical="center" wrapText="1"/>
    </xf>
    <xf numFmtId="0" fontId="16" fillId="0" borderId="3" xfId="0" applyFont="1" applyBorder="1" applyAlignment="1">
      <alignment vertical="center" wrapText="1"/>
    </xf>
    <xf numFmtId="0" fontId="16" fillId="0" borderId="38" xfId="0" applyFont="1" applyBorder="1" applyAlignment="1">
      <alignment vertical="center" wrapText="1"/>
    </xf>
    <xf numFmtId="0" fontId="16" fillId="0" borderId="2" xfId="0" applyFont="1" applyBorder="1" applyAlignment="1">
      <alignment wrapText="1"/>
    </xf>
    <xf numFmtId="0" fontId="16" fillId="0" borderId="7" xfId="0" applyFont="1" applyBorder="1" applyAlignment="1">
      <alignment wrapText="1"/>
    </xf>
    <xf numFmtId="0" fontId="16" fillId="0" borderId="6" xfId="0" applyFont="1" applyBorder="1" applyAlignment="1">
      <alignment wrapText="1"/>
    </xf>
    <xf numFmtId="0" fontId="16" fillId="0" borderId="40" xfId="0" applyFont="1" applyBorder="1" applyAlignment="1">
      <alignment wrapText="1"/>
    </xf>
    <xf numFmtId="0" fontId="16" fillId="0" borderId="0" xfId="0" applyFont="1" applyAlignment="1">
      <alignment wrapText="1"/>
    </xf>
    <xf numFmtId="0" fontId="16" fillId="0" borderId="41" xfId="0" applyFont="1" applyBorder="1" applyAlignment="1">
      <alignment wrapText="1"/>
    </xf>
    <xf numFmtId="0" fontId="16" fillId="0" borderId="37" xfId="0" applyFont="1" applyBorder="1" applyAlignment="1">
      <alignment wrapText="1"/>
    </xf>
    <xf numFmtId="0" fontId="16" fillId="0" borderId="3" xfId="0" applyFont="1" applyBorder="1" applyAlignment="1">
      <alignment wrapText="1"/>
    </xf>
    <xf numFmtId="0" fontId="16" fillId="0" borderId="38" xfId="0" applyFont="1" applyBorder="1" applyAlignment="1">
      <alignment wrapText="1"/>
    </xf>
    <xf numFmtId="0" fontId="26" fillId="11" borderId="42" xfId="0" applyFont="1" applyFill="1" applyBorder="1" applyAlignment="1">
      <alignment horizontal="left" vertical="center" wrapText="1"/>
    </xf>
    <xf numFmtId="0" fontId="26" fillId="11" borderId="46" xfId="0" applyFont="1" applyFill="1" applyBorder="1" applyAlignment="1">
      <alignment horizontal="left" vertical="center" wrapText="1"/>
    </xf>
    <xf numFmtId="0" fontId="0" fillId="11" borderId="42" xfId="0" applyFill="1" applyBorder="1" applyAlignment="1">
      <alignment horizontal="center" vertical="center" wrapText="1"/>
    </xf>
    <xf numFmtId="0" fontId="0" fillId="11" borderId="46" xfId="0" applyFill="1" applyBorder="1" applyAlignment="1">
      <alignment horizontal="center" vertical="center" wrapText="1"/>
    </xf>
    <xf numFmtId="0" fontId="26" fillId="11" borderId="42" xfId="0" applyFont="1" applyFill="1" applyBorder="1" applyAlignment="1">
      <alignment horizontal="left" vertical="top" wrapText="1" indent="1"/>
    </xf>
    <xf numFmtId="0" fontId="26" fillId="11" borderId="46" xfId="0" applyFont="1" applyFill="1" applyBorder="1" applyAlignment="1">
      <alignment horizontal="left" vertical="top" wrapText="1" indent="1"/>
    </xf>
    <xf numFmtId="0" fontId="26" fillId="11" borderId="42" xfId="0" applyFont="1" applyFill="1" applyBorder="1" applyAlignment="1">
      <alignment horizontal="left" vertical="center" wrapText="1" indent="3"/>
    </xf>
    <xf numFmtId="0" fontId="26" fillId="11" borderId="46" xfId="0" applyFont="1" applyFill="1" applyBorder="1" applyAlignment="1">
      <alignment horizontal="left" vertical="center" wrapText="1" indent="3"/>
    </xf>
    <xf numFmtId="0" fontId="26" fillId="11" borderId="42" xfId="0" applyFont="1" applyFill="1" applyBorder="1" applyAlignment="1">
      <alignment horizontal="center" vertical="center" wrapText="1"/>
    </xf>
    <xf numFmtId="0" fontId="26" fillId="11" borderId="46" xfId="0" applyFont="1" applyFill="1" applyBorder="1" applyAlignment="1">
      <alignment horizontal="center" vertical="center" wrapText="1"/>
    </xf>
    <xf numFmtId="0" fontId="26" fillId="11" borderId="42" xfId="0" applyFont="1" applyFill="1" applyBorder="1" applyAlignment="1">
      <alignment horizontal="left" vertical="center" wrapText="1" indent="1"/>
    </xf>
    <xf numFmtId="0" fontId="26" fillId="11" borderId="46" xfId="0" applyFont="1" applyFill="1" applyBorder="1" applyAlignment="1">
      <alignment horizontal="left" vertical="center" wrapText="1" indent="1"/>
    </xf>
    <xf numFmtId="0" fontId="26" fillId="11" borderId="43" xfId="0" applyFont="1" applyFill="1" applyBorder="1" applyAlignment="1">
      <alignment horizontal="left" vertical="center" wrapText="1" indent="1"/>
    </xf>
    <xf numFmtId="0" fontId="26" fillId="11" borderId="44" xfId="0" applyFont="1" applyFill="1" applyBorder="1" applyAlignment="1">
      <alignment horizontal="left" vertical="center" wrapText="1" indent="1"/>
    </xf>
    <xf numFmtId="0" fontId="0" fillId="11" borderId="42" xfId="0" applyFill="1" applyBorder="1" applyAlignment="1">
      <alignment horizontal="left" vertical="top" wrapText="1"/>
    </xf>
    <xf numFmtId="0" fontId="0" fillId="11" borderId="46" xfId="0" applyFill="1" applyBorder="1" applyAlignment="1">
      <alignment horizontal="left" vertical="top" wrapText="1"/>
    </xf>
    <xf numFmtId="0" fontId="0" fillId="11" borderId="42" xfId="0" applyFill="1" applyBorder="1" applyAlignment="1">
      <alignment horizontal="center" vertical="top" wrapText="1"/>
    </xf>
    <xf numFmtId="0" fontId="0" fillId="11" borderId="46" xfId="0" applyFill="1" applyBorder="1" applyAlignment="1">
      <alignment horizontal="center" vertical="top" wrapText="1"/>
    </xf>
    <xf numFmtId="0" fontId="29" fillId="0" borderId="43" xfId="0" applyFont="1" applyBorder="1" applyAlignment="1">
      <alignment horizontal="left" vertical="top" wrapText="1" indent="1"/>
    </xf>
    <xf numFmtId="0" fontId="29" fillId="0" borderId="47" xfId="0" applyFont="1" applyBorder="1" applyAlignment="1">
      <alignment horizontal="left" vertical="top" wrapText="1" indent="1"/>
    </xf>
    <xf numFmtId="0" fontId="0" fillId="0" borderId="43" xfId="0" applyBorder="1" applyAlignment="1">
      <alignment horizontal="left" wrapText="1"/>
    </xf>
    <xf numFmtId="0" fontId="0" fillId="0" borderId="47" xfId="0" applyBorder="1" applyAlignment="1">
      <alignment horizontal="left" wrapText="1"/>
    </xf>
    <xf numFmtId="0" fontId="0" fillId="0" borderId="44" xfId="0" applyBorder="1" applyAlignment="1">
      <alignment horizontal="left" wrapText="1"/>
    </xf>
    <xf numFmtId="0" fontId="29" fillId="0" borderId="43" xfId="0" applyFont="1" applyBorder="1" applyAlignment="1">
      <alignment horizontal="left" vertical="top" wrapText="1"/>
    </xf>
    <xf numFmtId="0" fontId="29" fillId="0" borderId="47" xfId="0" applyFont="1" applyBorder="1" applyAlignment="1">
      <alignment horizontal="left" vertical="top" wrapText="1"/>
    </xf>
    <xf numFmtId="0" fontId="29" fillId="0" borderId="44" xfId="0" applyFont="1" applyBorder="1" applyAlignment="1">
      <alignment horizontal="left" vertical="top" wrapText="1"/>
    </xf>
  </cellXfs>
  <cellStyles count="3">
    <cellStyle name="Currency" xfId="2" builtinId="4"/>
    <cellStyle name="Normal" xfId="0" builtinId="0"/>
    <cellStyle name="Normal 2" xfId="1" xr:uid="{24035689-04FF-46C2-8B69-DC3D5999E7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xdr:row>
          <xdr:rowOff>175260</xdr:rowOff>
        </xdr:from>
        <xdr:to>
          <xdr:col>3</xdr:col>
          <xdr:colOff>441960</xdr:colOff>
          <xdr:row>9</xdr:row>
          <xdr:rowOff>152400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71"/>
  <sheetViews>
    <sheetView tabSelected="1" topLeftCell="A31" zoomScale="131" zoomScaleNormal="131" workbookViewId="0">
      <selection activeCell="K48" sqref="K48"/>
    </sheetView>
  </sheetViews>
  <sheetFormatPr defaultColWidth="9.33203125" defaultRowHeight="13.15"/>
  <cols>
    <col min="1" max="1" width="5.5" style="5" customWidth="1"/>
    <col min="2" max="2" width="8.1640625" style="5" customWidth="1"/>
    <col min="3" max="3" width="13.6640625" style="5" customWidth="1"/>
    <col min="4" max="4" width="8.83203125" style="5" customWidth="1"/>
    <col min="5" max="5" width="2.83203125" style="5" customWidth="1"/>
    <col min="6" max="6" width="3.83203125" style="5" customWidth="1"/>
    <col min="7" max="7" width="3.6640625" style="5" customWidth="1"/>
    <col min="8" max="8" width="5.33203125" style="5" customWidth="1"/>
    <col min="9" max="9" width="4.6640625" style="5" customWidth="1"/>
    <col min="10" max="10" width="4.83203125" style="5" customWidth="1"/>
    <col min="11" max="11" width="4.6640625" style="5" customWidth="1"/>
    <col min="12" max="12" width="5.33203125" style="5" customWidth="1"/>
    <col min="13" max="13" width="4.83203125" style="5" customWidth="1"/>
    <col min="14" max="14" width="3.83203125" style="5" customWidth="1"/>
    <col min="15" max="15" width="5" style="5" customWidth="1"/>
    <col min="16" max="16" width="5.1640625" style="5" customWidth="1"/>
    <col min="17" max="17" width="4.5" style="5" customWidth="1"/>
    <col min="18" max="18" width="2.1640625" style="5" customWidth="1"/>
    <col min="19" max="19" width="4.6640625" style="5" customWidth="1"/>
    <col min="20" max="20" width="4.83203125" style="5" customWidth="1"/>
    <col min="21" max="21" width="9.33203125" style="5"/>
    <col min="22" max="22" width="12.33203125" style="5" customWidth="1"/>
    <col min="23" max="16384" width="9.33203125" style="5"/>
  </cols>
  <sheetData>
    <row r="1" spans="1:37" ht="15.6">
      <c r="A1" s="196" t="s">
        <v>0</v>
      </c>
      <c r="B1" s="197"/>
      <c r="C1" s="197"/>
      <c r="D1" s="197"/>
      <c r="E1" s="197"/>
      <c r="F1" s="197"/>
      <c r="G1" s="197"/>
      <c r="H1" s="197"/>
      <c r="I1" s="197"/>
      <c r="J1" s="197"/>
      <c r="K1" s="197"/>
      <c r="L1" s="197"/>
      <c r="M1" s="197"/>
      <c r="N1" s="197"/>
      <c r="O1" s="197"/>
      <c r="P1" s="197"/>
      <c r="Q1" s="197"/>
      <c r="R1" s="197"/>
      <c r="S1" s="198"/>
      <c r="AC1" s="15"/>
      <c r="AD1" s="15"/>
    </row>
    <row r="2" spans="1:37" ht="15.6">
      <c r="A2" s="199" t="s">
        <v>1</v>
      </c>
      <c r="B2" s="200"/>
      <c r="C2" s="200"/>
      <c r="D2" s="200"/>
      <c r="E2" s="200"/>
      <c r="F2" s="200"/>
      <c r="G2" s="200"/>
      <c r="H2" s="200"/>
      <c r="I2" s="200"/>
      <c r="J2" s="200"/>
      <c r="K2" s="200"/>
      <c r="L2" s="200"/>
      <c r="M2" s="200"/>
      <c r="N2" s="200"/>
      <c r="O2" s="200"/>
      <c r="P2" s="200"/>
      <c r="Q2" s="200"/>
      <c r="R2" s="200"/>
      <c r="S2" s="201"/>
      <c r="AC2" s="15"/>
      <c r="AD2" s="15"/>
      <c r="AK2" s="1"/>
    </row>
    <row r="3" spans="1:37">
      <c r="A3" s="22"/>
      <c r="B3" s="2"/>
      <c r="C3" s="2"/>
      <c r="D3" s="2"/>
      <c r="E3" s="2"/>
      <c r="F3" s="2"/>
      <c r="G3" s="2"/>
      <c r="H3" s="2"/>
      <c r="I3" s="2"/>
      <c r="J3" s="2"/>
      <c r="K3" s="2"/>
      <c r="L3" s="2"/>
      <c r="M3" s="2"/>
      <c r="N3" s="2"/>
      <c r="O3" s="2"/>
      <c r="P3" s="2"/>
      <c r="Q3" s="2"/>
      <c r="R3" s="2"/>
      <c r="S3" s="23"/>
      <c r="AC3" s="15"/>
      <c r="AD3" s="15"/>
    </row>
    <row r="4" spans="1:37">
      <c r="A4" s="120" t="s">
        <v>2</v>
      </c>
      <c r="B4" s="202"/>
      <c r="C4" s="202"/>
      <c r="D4" s="202"/>
      <c r="E4" s="202"/>
      <c r="F4" s="202"/>
      <c r="G4" s="122"/>
      <c r="H4" s="121" t="s">
        <v>3</v>
      </c>
      <c r="I4" s="203">
        <v>45033</v>
      </c>
      <c r="J4" s="203"/>
      <c r="K4" s="203"/>
      <c r="L4" s="203"/>
      <c r="N4" s="205" t="s">
        <v>4</v>
      </c>
      <c r="O4" s="205"/>
      <c r="P4" s="204" t="s">
        <v>5</v>
      </c>
      <c r="Q4" s="204"/>
      <c r="R4" s="204"/>
      <c r="S4" s="23"/>
      <c r="AC4" s="15"/>
      <c r="AD4" s="15"/>
    </row>
    <row r="5" spans="1:37">
      <c r="A5" s="24"/>
      <c r="B5" s="4"/>
      <c r="C5" s="4"/>
      <c r="D5" s="4"/>
      <c r="E5" s="4"/>
      <c r="F5" s="4"/>
      <c r="G5" s="4"/>
      <c r="H5" s="4"/>
      <c r="I5" s="4"/>
      <c r="J5" s="4"/>
      <c r="K5" s="4"/>
      <c r="L5" s="4"/>
      <c r="M5" s="4"/>
      <c r="N5" s="4"/>
      <c r="O5" s="4"/>
      <c r="P5" s="4"/>
      <c r="Q5" s="4"/>
      <c r="R5" s="4"/>
      <c r="S5" s="23"/>
      <c r="AC5" s="15"/>
      <c r="AD5" s="15"/>
    </row>
    <row r="6" spans="1:37">
      <c r="A6" s="189" t="s">
        <v>6</v>
      </c>
      <c r="B6" s="190"/>
      <c r="C6" s="202"/>
      <c r="D6" s="202"/>
      <c r="E6" s="202"/>
      <c r="F6" s="202"/>
      <c r="G6" s="202"/>
      <c r="H6" s="202"/>
      <c r="I6" s="202"/>
      <c r="J6" s="205" t="s">
        <v>7</v>
      </c>
      <c r="K6" s="205"/>
      <c r="L6" s="206" t="s">
        <v>8</v>
      </c>
      <c r="M6" s="206"/>
      <c r="N6" s="206"/>
      <c r="O6" s="206"/>
      <c r="P6" s="3"/>
      <c r="Q6" s="121" t="s">
        <v>9</v>
      </c>
      <c r="R6" s="202">
        <v>1</v>
      </c>
      <c r="S6" s="215"/>
      <c r="AC6" s="15"/>
      <c r="AD6" s="15"/>
    </row>
    <row r="7" spans="1:37">
      <c r="A7" s="24"/>
      <c r="B7" s="4"/>
      <c r="C7" s="4"/>
      <c r="D7" s="4"/>
      <c r="E7" s="4"/>
      <c r="F7" s="4"/>
      <c r="G7" s="4"/>
      <c r="H7" s="4"/>
      <c r="I7" s="4"/>
      <c r="J7" s="4"/>
      <c r="K7" s="4"/>
      <c r="L7" s="4"/>
      <c r="M7" s="4"/>
      <c r="N7" s="4"/>
      <c r="O7" s="4"/>
      <c r="P7" s="4"/>
      <c r="Q7" s="4"/>
      <c r="R7" s="4"/>
      <c r="S7" s="23"/>
      <c r="Z7" s="15"/>
      <c r="AC7" s="15"/>
      <c r="AD7" s="15"/>
    </row>
    <row r="8" spans="1:37">
      <c r="A8" s="189" t="s">
        <v>10</v>
      </c>
      <c r="B8" s="190"/>
      <c r="C8" s="202"/>
      <c r="D8" s="212"/>
      <c r="E8" s="212"/>
      <c r="F8" s="206" t="s">
        <v>11</v>
      </c>
      <c r="G8" s="211"/>
      <c r="H8" s="211"/>
      <c r="I8" s="211"/>
      <c r="J8" s="209" t="s">
        <v>12</v>
      </c>
      <c r="K8" s="210"/>
      <c r="L8" s="210"/>
      <c r="M8" s="217" t="s">
        <v>13</v>
      </c>
      <c r="N8" s="217"/>
      <c r="O8" s="217"/>
      <c r="P8" s="194" t="s">
        <v>14</v>
      </c>
      <c r="Q8" s="194"/>
      <c r="R8" s="194"/>
      <c r="S8" s="195"/>
      <c r="Z8" s="15"/>
      <c r="AC8" s="15"/>
      <c r="AD8" s="15"/>
    </row>
    <row r="9" spans="1:37">
      <c r="A9" s="24"/>
      <c r="B9" s="4"/>
      <c r="C9" s="3"/>
      <c r="D9" s="3"/>
      <c r="E9" s="3"/>
      <c r="F9" s="3"/>
      <c r="G9" s="3"/>
      <c r="H9" s="3"/>
      <c r="I9" s="3"/>
      <c r="J9" s="14"/>
      <c r="K9" s="48"/>
      <c r="L9" s="48"/>
      <c r="M9" s="48"/>
      <c r="N9" s="48"/>
      <c r="O9" s="14"/>
      <c r="P9" s="14"/>
      <c r="Q9" s="14"/>
      <c r="R9" s="14"/>
      <c r="S9" s="27"/>
      <c r="Z9" s="15"/>
      <c r="AC9" s="15"/>
      <c r="AD9" s="15"/>
    </row>
    <row r="10" spans="1:37">
      <c r="A10" s="189" t="s">
        <v>15</v>
      </c>
      <c r="B10" s="190"/>
      <c r="C10" s="207" t="s">
        <v>16</v>
      </c>
      <c r="D10" s="207"/>
      <c r="E10" s="207"/>
      <c r="F10" s="207"/>
      <c r="G10" s="207"/>
      <c r="H10" s="207"/>
      <c r="I10" s="207"/>
      <c r="J10" s="207"/>
      <c r="K10" s="207"/>
      <c r="L10" s="207"/>
      <c r="M10" s="207"/>
      <c r="N10" s="207"/>
      <c r="O10" s="207"/>
      <c r="P10" s="207"/>
      <c r="Q10" s="7"/>
      <c r="R10" s="7"/>
      <c r="S10" s="27"/>
      <c r="V10" s="1" t="s">
        <v>17</v>
      </c>
      <c r="Z10" s="15"/>
      <c r="AC10" s="15"/>
      <c r="AD10" s="15"/>
    </row>
    <row r="11" spans="1:37">
      <c r="A11" s="24"/>
      <c r="B11" s="4"/>
      <c r="C11" s="207" t="s">
        <v>16</v>
      </c>
      <c r="D11" s="207"/>
      <c r="E11" s="207"/>
      <c r="F11" s="207"/>
      <c r="G11" s="207"/>
      <c r="H11" s="207"/>
      <c r="I11" s="207"/>
      <c r="J11" s="207"/>
      <c r="K11" s="207"/>
      <c r="L11" s="207"/>
      <c r="M11" s="207"/>
      <c r="N11" s="207"/>
      <c r="O11" s="207"/>
      <c r="P11" s="207"/>
      <c r="Q11" s="7"/>
      <c r="R11" s="7"/>
      <c r="S11" s="27"/>
      <c r="V11" s="5" t="s">
        <v>18</v>
      </c>
      <c r="Z11" s="15"/>
      <c r="AC11" s="15"/>
      <c r="AD11" s="15"/>
    </row>
    <row r="12" spans="1:37">
      <c r="A12" s="24"/>
      <c r="B12" s="4"/>
      <c r="C12" s="207" t="s">
        <v>16</v>
      </c>
      <c r="D12" s="207"/>
      <c r="E12" s="207"/>
      <c r="F12" s="207"/>
      <c r="G12" s="207"/>
      <c r="H12" s="207"/>
      <c r="I12" s="207"/>
      <c r="J12" s="207"/>
      <c r="K12" s="207"/>
      <c r="L12" s="207"/>
      <c r="M12" s="207"/>
      <c r="N12" s="207"/>
      <c r="O12" s="207"/>
      <c r="P12" s="207"/>
      <c r="Q12" s="7"/>
      <c r="R12" s="7"/>
      <c r="S12" s="27"/>
      <c r="V12" s="5" t="s">
        <v>14</v>
      </c>
      <c r="Z12" s="15"/>
      <c r="AD12" s="15"/>
    </row>
    <row r="13" spans="1:37">
      <c r="A13" s="24"/>
      <c r="B13" s="4"/>
      <c r="C13" s="6"/>
      <c r="D13" s="6"/>
      <c r="E13" s="4"/>
      <c r="F13" s="4"/>
      <c r="G13" s="4"/>
      <c r="H13" s="4"/>
      <c r="I13" s="4"/>
      <c r="J13" s="7"/>
      <c r="K13" s="7"/>
      <c r="L13" s="7"/>
      <c r="M13" s="7"/>
      <c r="N13" s="7"/>
      <c r="O13" s="7"/>
      <c r="P13" s="7"/>
      <c r="Q13" s="7"/>
      <c r="R13" s="7"/>
      <c r="S13" s="27"/>
      <c r="V13" s="5" t="s">
        <v>19</v>
      </c>
      <c r="X13" s="1" t="s">
        <v>20</v>
      </c>
      <c r="Z13" s="15"/>
      <c r="AD13" s="15"/>
      <c r="AH13" s="5" t="s">
        <v>18</v>
      </c>
    </row>
    <row r="14" spans="1:37">
      <c r="A14" s="208" t="s">
        <v>21</v>
      </c>
      <c r="B14" s="205"/>
      <c r="C14" s="205"/>
      <c r="D14" s="207" t="s">
        <v>22</v>
      </c>
      <c r="E14" s="207"/>
      <c r="F14" s="207"/>
      <c r="G14" s="207"/>
      <c r="H14" s="207"/>
      <c r="I14" s="207"/>
      <c r="J14" s="207"/>
      <c r="K14" s="207"/>
      <c r="L14" s="207"/>
      <c r="M14" s="207"/>
      <c r="N14" s="207"/>
      <c r="O14" s="207"/>
      <c r="P14" s="207"/>
      <c r="Q14" s="207"/>
      <c r="R14" s="207"/>
      <c r="S14" s="216"/>
      <c r="V14" s="5" t="s">
        <v>23</v>
      </c>
      <c r="X14" s="5" t="s">
        <v>16</v>
      </c>
      <c r="Z14" s="15"/>
      <c r="AD14" s="15"/>
    </row>
    <row r="15" spans="1:37" ht="13.9" thickBot="1">
      <c r="A15" s="25"/>
      <c r="B15" s="3"/>
      <c r="C15" s="3"/>
      <c r="D15" s="191"/>
      <c r="E15" s="191"/>
      <c r="F15" s="191"/>
      <c r="G15" s="191"/>
      <c r="H15" s="191"/>
      <c r="I15" s="191"/>
      <c r="J15" s="191"/>
      <c r="K15" s="191"/>
      <c r="L15" s="191"/>
      <c r="M15" s="191"/>
      <c r="N15" s="191"/>
      <c r="O15" s="191"/>
      <c r="P15" s="191"/>
      <c r="Q15" s="191"/>
      <c r="R15" s="192"/>
      <c r="S15" s="193"/>
      <c r="V15" s="5" t="s">
        <v>24</v>
      </c>
      <c r="X15" s="5" t="s">
        <v>25</v>
      </c>
      <c r="Z15" s="15"/>
      <c r="AD15" s="15"/>
    </row>
    <row r="16" spans="1:37" ht="13.9" thickBot="1">
      <c r="A16" s="24"/>
      <c r="B16" s="4"/>
      <c r="C16" s="4"/>
      <c r="D16" s="257" t="s">
        <v>26</v>
      </c>
      <c r="E16" s="232"/>
      <c r="F16" s="232"/>
      <c r="G16" s="232"/>
      <c r="H16" s="232"/>
      <c r="I16" s="232"/>
      <c r="J16" s="232"/>
      <c r="K16" s="232"/>
      <c r="L16" s="232"/>
      <c r="M16" s="232"/>
      <c r="N16" s="232"/>
      <c r="O16" s="232"/>
      <c r="P16" s="232"/>
      <c r="Q16" s="258"/>
      <c r="R16" s="4"/>
      <c r="S16" s="23"/>
      <c r="V16" s="5" t="s">
        <v>27</v>
      </c>
      <c r="X16" s="5" t="s">
        <v>28</v>
      </c>
      <c r="Z16" s="15"/>
      <c r="AD16" s="15"/>
    </row>
    <row r="17" spans="1:30" ht="46.5" customHeight="1" thickBot="1">
      <c r="A17" s="26"/>
      <c r="B17" s="248" t="s">
        <v>29</v>
      </c>
      <c r="C17" s="249"/>
      <c r="D17" s="119" t="s">
        <v>30</v>
      </c>
      <c r="E17" s="263" t="s">
        <v>31</v>
      </c>
      <c r="F17" s="264"/>
      <c r="G17" s="265"/>
      <c r="H17" s="226" t="s">
        <v>32</v>
      </c>
      <c r="I17" s="226"/>
      <c r="J17" s="226" t="s">
        <v>33</v>
      </c>
      <c r="K17" s="226"/>
      <c r="L17" s="226" t="s">
        <v>34</v>
      </c>
      <c r="M17" s="226"/>
      <c r="N17" s="228" t="s">
        <v>35</v>
      </c>
      <c r="O17" s="228"/>
      <c r="P17" s="224" t="s">
        <v>36</v>
      </c>
      <c r="Q17" s="225"/>
      <c r="R17" s="7"/>
      <c r="S17" s="27"/>
      <c r="V17" s="5" t="s">
        <v>37</v>
      </c>
      <c r="X17" s="5" t="s">
        <v>38</v>
      </c>
      <c r="Z17" s="15"/>
      <c r="AD17" s="15"/>
    </row>
    <row r="18" spans="1:30" ht="15" customHeight="1">
      <c r="A18" s="26"/>
      <c r="B18" s="250" t="s">
        <v>39</v>
      </c>
      <c r="C18" s="251"/>
      <c r="D18" s="252"/>
      <c r="E18" s="252"/>
      <c r="F18" s="252"/>
      <c r="G18" s="252"/>
      <c r="H18" s="227"/>
      <c r="I18" s="227"/>
      <c r="J18" s="240"/>
      <c r="K18" s="241"/>
      <c r="L18" s="227"/>
      <c r="M18" s="227"/>
      <c r="N18" s="259"/>
      <c r="O18" s="260"/>
      <c r="P18" s="261"/>
      <c r="Q18" s="262"/>
      <c r="S18" s="33"/>
      <c r="V18" s="5" t="s">
        <v>40</v>
      </c>
      <c r="X18" s="5" t="s">
        <v>41</v>
      </c>
      <c r="Z18" s="15"/>
    </row>
    <row r="19" spans="1:30">
      <c r="A19" s="26"/>
      <c r="B19" s="168" t="s">
        <v>42</v>
      </c>
      <c r="C19" s="169"/>
      <c r="D19" s="118" t="str">
        <f>VLOOKUP(B19,Data!A5:B31,2,FALSE)</f>
        <v>cs</v>
      </c>
      <c r="E19" s="184"/>
      <c r="F19" s="185"/>
      <c r="G19" s="183"/>
      <c r="H19" s="166">
        <v>6</v>
      </c>
      <c r="I19" s="166"/>
      <c r="J19" s="165">
        <f>IF(OR(B19="",B19=0),"",VLOOKUP(B19,Data!A$4:C$37,3,))</f>
        <v>3200</v>
      </c>
      <c r="K19" s="165"/>
      <c r="L19" s="165">
        <f>IF(OR(B19="",B19=0,H19="",H19=0),"",J19*H19)</f>
        <v>19200</v>
      </c>
      <c r="M19" s="165"/>
      <c r="N19" s="229">
        <f t="shared" ref="N19:N29" si="0">IF(L19="","",L19/$L$46)</f>
        <v>4.8871127853997503E-3</v>
      </c>
      <c r="O19" s="229"/>
      <c r="P19" s="219">
        <f t="shared" ref="P19:P24" si="1">IF(OR(B19="",B19=0,H19="",H19=0),"",H19*$R$6)</f>
        <v>6</v>
      </c>
      <c r="Q19" s="220"/>
      <c r="S19" s="33"/>
      <c r="V19" s="5" t="s">
        <v>43</v>
      </c>
      <c r="X19" s="5" t="s">
        <v>44</v>
      </c>
      <c r="Z19" s="15"/>
    </row>
    <row r="20" spans="1:30">
      <c r="A20" s="26"/>
      <c r="B20" s="168" t="s">
        <v>45</v>
      </c>
      <c r="C20" s="169"/>
      <c r="D20" s="118" t="str">
        <f>VLOOKUP(B20,Data!A6:B32,2,FALSE)</f>
        <v>cs</v>
      </c>
      <c r="E20" s="244"/>
      <c r="F20" s="245"/>
      <c r="G20" s="245"/>
      <c r="H20" s="166">
        <v>6</v>
      </c>
      <c r="I20" s="166"/>
      <c r="J20" s="165">
        <f>IF(OR(B20="",B20=0),"",VLOOKUP(B20,Data!A$4:C$37,3,))</f>
        <v>12000</v>
      </c>
      <c r="K20" s="165"/>
      <c r="L20" s="165">
        <f t="shared" ref="L20:L24" si="2">IF(OR(B20="",B20=0,H20="",H20=0),"",J20*H20)</f>
        <v>72000</v>
      </c>
      <c r="M20" s="165"/>
      <c r="N20" s="229">
        <f t="shared" si="0"/>
        <v>1.8326672945249065E-2</v>
      </c>
      <c r="O20" s="229"/>
      <c r="P20" s="219">
        <f t="shared" si="1"/>
        <v>6</v>
      </c>
      <c r="Q20" s="220"/>
      <c r="S20" s="33"/>
      <c r="V20" s="5" t="s">
        <v>46</v>
      </c>
      <c r="X20" s="5" t="s">
        <v>47</v>
      </c>
      <c r="Z20" s="15"/>
    </row>
    <row r="21" spans="1:30">
      <c r="A21" s="26"/>
      <c r="B21" s="168" t="s">
        <v>48</v>
      </c>
      <c r="C21" s="169"/>
      <c r="D21" s="118" t="str">
        <f>VLOOKUP(B21,Data!A7:B33,2,FALSE)</f>
        <v>ws</v>
      </c>
      <c r="E21" s="244"/>
      <c r="F21" s="245"/>
      <c r="G21" s="245"/>
      <c r="H21" s="166">
        <v>1</v>
      </c>
      <c r="I21" s="166"/>
      <c r="J21" s="165">
        <f>IF(OR(B21="",B21=0),"",VLOOKUP(B21,Data!A$4:C$37,3,))</f>
        <v>12000</v>
      </c>
      <c r="K21" s="165"/>
      <c r="L21" s="165">
        <f t="shared" si="2"/>
        <v>12000</v>
      </c>
      <c r="M21" s="165"/>
      <c r="N21" s="229">
        <f t="shared" si="0"/>
        <v>3.0544454908748441E-3</v>
      </c>
      <c r="O21" s="229"/>
      <c r="P21" s="219">
        <f t="shared" si="1"/>
        <v>1</v>
      </c>
      <c r="Q21" s="220"/>
      <c r="S21" s="33"/>
      <c r="V21" s="5" t="s">
        <v>49</v>
      </c>
      <c r="Z21" s="15"/>
    </row>
    <row r="22" spans="1:30">
      <c r="A22" s="26"/>
      <c r="B22" s="168" t="s">
        <v>50</v>
      </c>
      <c r="C22" s="169"/>
      <c r="D22" s="118" t="str">
        <f>VLOOKUP(B22,Data!A8:B34,2,FALSE)</f>
        <v>ws</v>
      </c>
      <c r="E22" s="184"/>
      <c r="F22" s="185"/>
      <c r="G22" s="183"/>
      <c r="H22" s="166">
        <v>5</v>
      </c>
      <c r="I22" s="166"/>
      <c r="J22" s="165">
        <f>IF(OR(B22="",B22=0),"",VLOOKUP(B22,Data!A$4:C$37,3,))</f>
        <v>4100</v>
      </c>
      <c r="K22" s="165"/>
      <c r="L22" s="165">
        <f t="shared" si="2"/>
        <v>20500</v>
      </c>
      <c r="M22" s="165"/>
      <c r="N22" s="229">
        <f t="shared" si="0"/>
        <v>5.2180110469111918E-3</v>
      </c>
      <c r="O22" s="229"/>
      <c r="P22" s="219">
        <f t="shared" si="1"/>
        <v>5</v>
      </c>
      <c r="Q22" s="220"/>
      <c r="S22" s="33"/>
      <c r="V22" s="5" t="s">
        <v>51</v>
      </c>
      <c r="X22" s="1" t="s">
        <v>52</v>
      </c>
      <c r="Z22" s="15"/>
    </row>
    <row r="23" spans="1:30">
      <c r="A23" s="26"/>
      <c r="B23" s="168" t="s">
        <v>53</v>
      </c>
      <c r="C23" s="169"/>
      <c r="D23" s="118" t="str">
        <f>VLOOKUP(B23,Data!A9:B35,2,FALSE)</f>
        <v>cs</v>
      </c>
      <c r="E23" s="184"/>
      <c r="F23" s="185"/>
      <c r="G23" s="183"/>
      <c r="H23" s="166">
        <v>3</v>
      </c>
      <c r="I23" s="166"/>
      <c r="J23" s="165">
        <f>IF(OR(B23="",B23=0),"",VLOOKUP(B23,Data!A$4:C$37,3,))</f>
        <v>21000</v>
      </c>
      <c r="K23" s="165"/>
      <c r="L23" s="165">
        <f t="shared" si="2"/>
        <v>63000</v>
      </c>
      <c r="M23" s="165"/>
      <c r="N23" s="229">
        <f t="shared" si="0"/>
        <v>1.6035838827092933E-2</v>
      </c>
      <c r="O23" s="229"/>
      <c r="P23" s="219">
        <f t="shared" si="1"/>
        <v>3</v>
      </c>
      <c r="Q23" s="220"/>
      <c r="S23" s="33"/>
      <c r="V23" s="5" t="s">
        <v>54</v>
      </c>
      <c r="X23" s="5" t="s">
        <v>55</v>
      </c>
      <c r="Z23" s="15"/>
    </row>
    <row r="24" spans="1:30">
      <c r="A24" s="26"/>
      <c r="B24" s="168"/>
      <c r="C24" s="169"/>
      <c r="D24" s="118" t="e">
        <f>VLOOKUP(B24,Data!A5:B36,2,FALSE)</f>
        <v>#N/A</v>
      </c>
      <c r="E24" s="184"/>
      <c r="F24" s="185"/>
      <c r="G24" s="183"/>
      <c r="H24" s="166"/>
      <c r="I24" s="166"/>
      <c r="J24" s="165" t="str">
        <f>IF(OR(B24="",B24=0),"",VLOOKUP(B24,Data!A$4:C$37,3,))</f>
        <v/>
      </c>
      <c r="K24" s="165"/>
      <c r="L24" s="165" t="str">
        <f t="shared" si="2"/>
        <v/>
      </c>
      <c r="M24" s="165"/>
      <c r="N24" s="229" t="str">
        <f t="shared" si="0"/>
        <v/>
      </c>
      <c r="O24" s="229"/>
      <c r="P24" s="219" t="str">
        <f t="shared" si="1"/>
        <v/>
      </c>
      <c r="Q24" s="220"/>
      <c r="S24" s="33"/>
      <c r="V24" s="5" t="s">
        <v>56</v>
      </c>
      <c r="X24" s="5" t="s">
        <v>57</v>
      </c>
      <c r="Z24" s="15"/>
    </row>
    <row r="25" spans="1:30">
      <c r="A25" s="26"/>
      <c r="B25" s="170" t="s">
        <v>58</v>
      </c>
      <c r="C25" s="171"/>
      <c r="D25" s="179"/>
      <c r="E25" s="179"/>
      <c r="F25" s="179"/>
      <c r="G25" s="179"/>
      <c r="H25" s="179"/>
      <c r="I25" s="179"/>
      <c r="J25" s="239"/>
      <c r="K25" s="239"/>
      <c r="L25" s="218"/>
      <c r="M25" s="218"/>
      <c r="N25" s="256" t="str">
        <f t="shared" si="0"/>
        <v/>
      </c>
      <c r="O25" s="256"/>
      <c r="P25" s="179"/>
      <c r="Q25" s="223"/>
      <c r="S25" s="33"/>
      <c r="V25" s="5" t="s">
        <v>59</v>
      </c>
      <c r="X25" s="5" t="s">
        <v>60</v>
      </c>
      <c r="Z25" s="15"/>
    </row>
    <row r="26" spans="1:30">
      <c r="A26" s="26"/>
      <c r="B26" s="168" t="s">
        <v>61</v>
      </c>
      <c r="C26" s="169"/>
      <c r="D26" s="118" t="str">
        <f>VLOOKUP(B26,Data!A39:B62,2,FALSE)</f>
        <v>cs</v>
      </c>
      <c r="E26" s="184"/>
      <c r="F26" s="185"/>
      <c r="G26" s="183"/>
      <c r="H26" s="166">
        <v>20</v>
      </c>
      <c r="I26" s="166"/>
      <c r="J26" s="165">
        <f>IF(OR(B26="",B26=0),"",VLOOKUP(B26,Data!A$39:C$66,3,))</f>
        <v>16000</v>
      </c>
      <c r="K26" s="165"/>
      <c r="L26" s="165">
        <f>IF(OR(B26="",B26=0,H26="",H26=0),"",J26*H26)</f>
        <v>320000</v>
      </c>
      <c r="M26" s="165"/>
      <c r="N26" s="229">
        <f t="shared" si="0"/>
        <v>8.1451879756662515E-2</v>
      </c>
      <c r="O26" s="229"/>
      <c r="P26" s="219">
        <f t="shared" ref="P26:P31" si="3">IF(OR(B26="",B26=0,H26="",H26=0),"",H26*$R$6)</f>
        <v>20</v>
      </c>
      <c r="Q26" s="220"/>
      <c r="S26" s="33"/>
      <c r="V26" s="5" t="s">
        <v>62</v>
      </c>
      <c r="X26" s="5" t="s">
        <v>63</v>
      </c>
      <c r="Z26" s="15"/>
    </row>
    <row r="27" spans="1:30">
      <c r="A27" s="26"/>
      <c r="B27" s="168" t="s">
        <v>64</v>
      </c>
      <c r="C27" s="169"/>
      <c r="D27" s="118" t="str">
        <f>VLOOKUP(B27,Data!A40:B63,2,FALSE)</f>
        <v>cs</v>
      </c>
      <c r="E27" s="184"/>
      <c r="F27" s="185"/>
      <c r="G27" s="183"/>
      <c r="H27" s="166">
        <v>20</v>
      </c>
      <c r="I27" s="166"/>
      <c r="J27" s="165">
        <f>IF(OR(B27="",B27=0),"",VLOOKUP(B27,Data!A$39:C$66,3,))</f>
        <v>19600</v>
      </c>
      <c r="K27" s="165"/>
      <c r="L27" s="165">
        <f t="shared" ref="L27:L29" si="4">IF(OR(B27="",B27=0,H27="",H27=0),"",J27*H27)</f>
        <v>392000</v>
      </c>
      <c r="M27" s="165"/>
      <c r="N27" s="229">
        <f t="shared" si="0"/>
        <v>9.9778552701911577E-2</v>
      </c>
      <c r="O27" s="229"/>
      <c r="P27" s="219">
        <f t="shared" si="3"/>
        <v>20</v>
      </c>
      <c r="Q27" s="220"/>
      <c r="S27" s="33"/>
      <c r="V27" s="5" t="s">
        <v>65</v>
      </c>
      <c r="X27" s="5" t="s">
        <v>66</v>
      </c>
      <c r="Z27" s="15"/>
      <c r="AD27" s="1"/>
    </row>
    <row r="28" spans="1:30">
      <c r="A28" s="26"/>
      <c r="B28" s="168" t="s">
        <v>67</v>
      </c>
      <c r="C28" s="169"/>
      <c r="D28" s="118" t="str">
        <f>VLOOKUP(B28,Data!A41:B64,2,FALSE)</f>
        <v>cs</v>
      </c>
      <c r="E28" s="184"/>
      <c r="F28" s="185"/>
      <c r="G28" s="183"/>
      <c r="H28" s="166">
        <v>1</v>
      </c>
      <c r="I28" s="166"/>
      <c r="J28" s="165">
        <f>IF(OR(B28="",B28=0),"",VLOOKUP(B28,Data!A$39:C$66,3,))</f>
        <v>190000</v>
      </c>
      <c r="K28" s="165"/>
      <c r="L28" s="165">
        <f t="shared" si="4"/>
        <v>190000</v>
      </c>
      <c r="M28" s="165"/>
      <c r="N28" s="229">
        <f t="shared" si="0"/>
        <v>4.8362053605518367E-2</v>
      </c>
      <c r="O28" s="229"/>
      <c r="P28" s="219">
        <f t="shared" si="3"/>
        <v>1</v>
      </c>
      <c r="Q28" s="220"/>
      <c r="S28" s="33"/>
      <c r="V28" s="5" t="s">
        <v>68</v>
      </c>
      <c r="X28" s="5" t="s">
        <v>69</v>
      </c>
      <c r="Z28" s="15"/>
    </row>
    <row r="29" spans="1:30">
      <c r="A29" s="26"/>
      <c r="B29" s="168" t="s">
        <v>70</v>
      </c>
      <c r="C29" s="169"/>
      <c r="D29" s="118" t="str">
        <f>VLOOKUP(B29,Data!A42:B65,2,FALSE)</f>
        <v>ws</v>
      </c>
      <c r="E29" s="184"/>
      <c r="F29" s="185"/>
      <c r="G29" s="183"/>
      <c r="H29" s="166">
        <v>1</v>
      </c>
      <c r="I29" s="166"/>
      <c r="J29" s="165">
        <f>IF(OR(B29="",B29=0),"",VLOOKUP(B29,Data!A$39:C$66,3,))</f>
        <v>1300000</v>
      </c>
      <c r="K29" s="165"/>
      <c r="L29" s="165">
        <f t="shared" si="4"/>
        <v>1300000</v>
      </c>
      <c r="M29" s="165"/>
      <c r="N29" s="229">
        <f t="shared" si="0"/>
        <v>0.33089826151144142</v>
      </c>
      <c r="O29" s="229"/>
      <c r="P29" s="219">
        <f t="shared" si="3"/>
        <v>1</v>
      </c>
      <c r="Q29" s="220"/>
      <c r="S29" s="33"/>
      <c r="V29" s="5" t="s">
        <v>71</v>
      </c>
      <c r="X29" s="5" t="s">
        <v>72</v>
      </c>
      <c r="Z29" s="15"/>
    </row>
    <row r="30" spans="1:30">
      <c r="A30" s="26"/>
      <c r="B30" s="168" t="s">
        <v>73</v>
      </c>
      <c r="C30" s="169"/>
      <c r="D30" s="118" t="str">
        <f>VLOOKUP(B30,Data!A43:B66,2,FALSE)</f>
        <v>ws</v>
      </c>
      <c r="E30" s="184"/>
      <c r="F30" s="185"/>
      <c r="G30" s="183"/>
      <c r="H30" s="237">
        <v>3</v>
      </c>
      <c r="I30" s="238"/>
      <c r="J30" s="165">
        <f>IF(OR(B30="",B30=0),"",VLOOKUP(B30,Data!A$39:C$66,3,))</f>
        <v>180000</v>
      </c>
      <c r="K30" s="165"/>
      <c r="L30" s="165">
        <f t="shared" ref="L30:L31" si="5">IF(OR(B30="",B30=0,H30="",H30=0),"",J30*H30)</f>
        <v>540000</v>
      </c>
      <c r="M30" s="165"/>
      <c r="N30" s="229">
        <f t="shared" ref="N30:N31" si="6">IF(L30="","",L30/$L$46)</f>
        <v>0.13745004708936798</v>
      </c>
      <c r="O30" s="229"/>
      <c r="P30" s="221">
        <f t="shared" si="3"/>
        <v>3</v>
      </c>
      <c r="Q30" s="222"/>
      <c r="S30" s="33"/>
      <c r="Z30" s="15"/>
    </row>
    <row r="31" spans="1:30">
      <c r="A31" s="26"/>
      <c r="B31" s="168"/>
      <c r="C31" s="169"/>
      <c r="D31" s="118" t="e">
        <f>VLOOKUP(B31,Data!A43:B66,2,FALSE)</f>
        <v>#N/A</v>
      </c>
      <c r="E31" s="184"/>
      <c r="F31" s="185"/>
      <c r="G31" s="183"/>
      <c r="H31" s="166"/>
      <c r="I31" s="166"/>
      <c r="J31" s="165" t="str">
        <f>IF(OR(B31="",B31=0),"",VLOOKUP(B31,Data!A$39:C$66,3,))</f>
        <v/>
      </c>
      <c r="K31" s="165"/>
      <c r="L31" s="165" t="str">
        <f t="shared" si="5"/>
        <v/>
      </c>
      <c r="M31" s="165"/>
      <c r="N31" s="229" t="str">
        <f t="shared" si="6"/>
        <v/>
      </c>
      <c r="O31" s="229"/>
      <c r="P31" s="221" t="str">
        <f t="shared" si="3"/>
        <v/>
      </c>
      <c r="Q31" s="222"/>
      <c r="S31" s="33"/>
      <c r="V31" s="5" t="s">
        <v>74</v>
      </c>
      <c r="X31" s="5" t="s">
        <v>75</v>
      </c>
      <c r="Z31" s="15"/>
    </row>
    <row r="32" spans="1:30">
      <c r="A32" s="26"/>
      <c r="B32" s="170" t="s">
        <v>76</v>
      </c>
      <c r="C32" s="171"/>
      <c r="D32" s="179"/>
      <c r="E32" s="179"/>
      <c r="F32" s="179"/>
      <c r="G32" s="179"/>
      <c r="H32" s="179"/>
      <c r="I32" s="179"/>
      <c r="J32" s="242"/>
      <c r="K32" s="242"/>
      <c r="L32" s="218"/>
      <c r="M32" s="218"/>
      <c r="N32" s="256" t="str">
        <f>IF(L32="","",L32/$L$46)</f>
        <v/>
      </c>
      <c r="O32" s="256"/>
      <c r="P32" s="179"/>
      <c r="Q32" s="223"/>
      <c r="S32" s="33"/>
    </row>
    <row r="33" spans="1:30">
      <c r="A33" s="26"/>
      <c r="B33" s="168" t="s">
        <v>77</v>
      </c>
      <c r="C33" s="169"/>
      <c r="D33" s="118" t="str">
        <f>VLOOKUP(B33,Data!A69:B89,2,FALSE)</f>
        <v>cs</v>
      </c>
      <c r="E33" s="184"/>
      <c r="F33" s="185"/>
      <c r="G33" s="183"/>
      <c r="H33" s="166">
        <v>1</v>
      </c>
      <c r="I33" s="166"/>
      <c r="J33" s="165">
        <f>IF(OR(B33="",B33=0),"",VLOOKUP(B33,Data!A$68:C$90,3,))</f>
        <v>150000</v>
      </c>
      <c r="K33" s="165"/>
      <c r="L33" s="165">
        <f>IF(OR(B33="",B33=0,H33="",H33=0),"",J33*H33)</f>
        <v>150000</v>
      </c>
      <c r="M33" s="165"/>
      <c r="N33" s="229">
        <f>IF(L33="","",L33/$L$46)</f>
        <v>3.8180568635935552E-2</v>
      </c>
      <c r="O33" s="229"/>
      <c r="P33" s="213">
        <f>IF(OR(B33="",B33=0,H33="",H33=0),"",H33*$R$6)</f>
        <v>1</v>
      </c>
      <c r="Q33" s="214"/>
      <c r="S33" s="33"/>
    </row>
    <row r="34" spans="1:30">
      <c r="A34" s="26"/>
      <c r="B34" s="168" t="s">
        <v>78</v>
      </c>
      <c r="C34" s="169"/>
      <c r="D34" s="118" t="str">
        <f>VLOOKUP(B34,Data!A70:B90,2,FALSE)</f>
        <v>cs</v>
      </c>
      <c r="E34" s="184"/>
      <c r="F34" s="185"/>
      <c r="G34" s="183"/>
      <c r="H34" s="166">
        <v>1</v>
      </c>
      <c r="I34" s="166"/>
      <c r="J34" s="165">
        <f>IF(OR(B34="",B34=0),"",VLOOKUP(B34,Data!A$68:C$90,3,))</f>
        <v>180000</v>
      </c>
      <c r="K34" s="165"/>
      <c r="L34" s="165">
        <f t="shared" ref="L34:L38" si="7">IF(OR(B34="",B34=0,H34="",H34=0),"",J34*H34)</f>
        <v>180000</v>
      </c>
      <c r="M34" s="165"/>
      <c r="N34" s="229">
        <f>IF(L34="","",L34/$L$46)</f>
        <v>4.5816682363122661E-2</v>
      </c>
      <c r="O34" s="229"/>
      <c r="P34" s="213">
        <f>IF(OR(B34="",B34=0,H34="",H34=0),"",H34*$R$6)</f>
        <v>1</v>
      </c>
      <c r="Q34" s="214"/>
      <c r="S34" s="33"/>
    </row>
    <row r="35" spans="1:30">
      <c r="A35" s="26"/>
      <c r="B35" s="168" t="s">
        <v>79</v>
      </c>
      <c r="C35" s="169"/>
      <c r="D35" s="118" t="str">
        <f>VLOOKUP(B35,Data!A71:B91,2,FALSE)</f>
        <v>cs</v>
      </c>
      <c r="E35" s="184"/>
      <c r="F35" s="185"/>
      <c r="G35" s="183"/>
      <c r="H35" s="166">
        <v>3</v>
      </c>
      <c r="I35" s="166"/>
      <c r="J35" s="165">
        <f>IF(OR(B35="",B35=0),"",VLOOKUP(B35,Data!A$68:C$90,3,))</f>
        <v>175000</v>
      </c>
      <c r="K35" s="165"/>
      <c r="L35" s="165">
        <f t="shared" si="7"/>
        <v>525000</v>
      </c>
      <c r="M35" s="165"/>
      <c r="N35" s="229">
        <f>IF(L35="","",L35/$L$46)</f>
        <v>0.13363199022577443</v>
      </c>
      <c r="O35" s="229"/>
      <c r="P35" s="213">
        <f>IF(OR(B35="",B35=0,H35="",H35=0),"",H35*$R$6)</f>
        <v>3</v>
      </c>
      <c r="Q35" s="214"/>
      <c r="S35" s="33"/>
    </row>
    <row r="36" spans="1:30">
      <c r="A36" s="26"/>
      <c r="B36" s="266" t="s">
        <v>80</v>
      </c>
      <c r="C36" s="267"/>
      <c r="D36" s="118" t="str">
        <f>VLOOKUP(B36,Data!A72:B92,2,FALSE)</f>
        <v>cs</v>
      </c>
      <c r="E36" s="184"/>
      <c r="F36" s="185"/>
      <c r="G36" s="183"/>
      <c r="H36" s="237">
        <v>2</v>
      </c>
      <c r="I36" s="238"/>
      <c r="J36" s="165">
        <f>IF(OR(B36="",B36=0),"",VLOOKUP(B36,Data!A$68:C$90,3,))</f>
        <v>25000</v>
      </c>
      <c r="K36" s="165"/>
      <c r="L36" s="165">
        <f t="shared" ref="L36:L37" si="8">IF(OR(B36="",B36=0,H36="",H36=0),"",J36*H36)</f>
        <v>50000</v>
      </c>
      <c r="M36" s="165"/>
      <c r="N36" s="229">
        <f t="shared" ref="N36:N37" si="9">IF(L36="","",L36/$L$46)</f>
        <v>1.2726856211978516E-2</v>
      </c>
      <c r="O36" s="229"/>
      <c r="P36" s="213">
        <f t="shared" ref="P36:P37" si="10">IF(OR(B36="",B36=0,H36="",H36=0),"",H36*$R$6)</f>
        <v>2</v>
      </c>
      <c r="Q36" s="214"/>
      <c r="S36" s="33"/>
    </row>
    <row r="37" spans="1:30">
      <c r="A37" s="26"/>
      <c r="B37" s="266"/>
      <c r="C37" s="267"/>
      <c r="D37" s="118" t="e">
        <f>VLOOKUP(B37,Data!A73:B93,2,FALSE)</f>
        <v>#N/A</v>
      </c>
      <c r="E37" s="184"/>
      <c r="F37" s="185"/>
      <c r="G37" s="183"/>
      <c r="H37" s="237"/>
      <c r="I37" s="238"/>
      <c r="J37" s="165" t="str">
        <f>IF(OR(B37="",B37=0),"",VLOOKUP(B37,Data!A$68:C$90,3,))</f>
        <v/>
      </c>
      <c r="K37" s="165"/>
      <c r="L37" s="165" t="str">
        <f t="shared" si="8"/>
        <v/>
      </c>
      <c r="M37" s="165"/>
      <c r="N37" s="229" t="str">
        <f t="shared" si="9"/>
        <v/>
      </c>
      <c r="O37" s="229"/>
      <c r="P37" s="213" t="str">
        <f t="shared" si="10"/>
        <v/>
      </c>
      <c r="Q37" s="214"/>
      <c r="S37" s="33"/>
    </row>
    <row r="38" spans="1:30">
      <c r="A38" s="26"/>
      <c r="B38" s="168"/>
      <c r="C38" s="169"/>
      <c r="D38" s="118" t="e">
        <f>VLOOKUP(B38,Data!A72:B92,2,FALSE)</f>
        <v>#N/A</v>
      </c>
      <c r="E38" s="184"/>
      <c r="F38" s="185"/>
      <c r="G38" s="183"/>
      <c r="H38" s="166"/>
      <c r="I38" s="166"/>
      <c r="J38" s="165" t="str">
        <f>IF(OR(B38="",B38=0),"",VLOOKUP(B38,Data!A$68:C$90,3,))</f>
        <v/>
      </c>
      <c r="K38" s="165"/>
      <c r="L38" s="165" t="str">
        <f t="shared" si="7"/>
        <v/>
      </c>
      <c r="M38" s="165"/>
      <c r="N38" s="229" t="str">
        <f>IF(L38="","",L38/$L$46)</f>
        <v/>
      </c>
      <c r="O38" s="229"/>
      <c r="P38" s="213" t="str">
        <f>IF(OR(B38="",B38=0,H38="",H38=0),"",H38*$R$6)</f>
        <v/>
      </c>
      <c r="Q38" s="214"/>
      <c r="S38" s="33"/>
      <c r="U38" s="32"/>
      <c r="V38" s="15"/>
      <c r="W38" s="15"/>
      <c r="X38" s="15"/>
      <c r="Y38" s="15"/>
      <c r="Z38" s="15"/>
      <c r="AA38" s="16"/>
      <c r="AB38" s="16"/>
    </row>
    <row r="39" spans="1:30" ht="13.9" customHeight="1">
      <c r="A39" s="26"/>
      <c r="B39" s="170" t="s">
        <v>81</v>
      </c>
      <c r="C39" s="171"/>
      <c r="D39" s="179"/>
      <c r="E39" s="179"/>
      <c r="F39" s="179"/>
      <c r="G39" s="179"/>
      <c r="H39" s="179"/>
      <c r="I39" s="179"/>
      <c r="J39" s="243"/>
      <c r="K39" s="243"/>
      <c r="L39" s="218"/>
      <c r="M39" s="218"/>
      <c r="N39" s="255" t="str">
        <f>IF(L39="","",L39/$L$46)</f>
        <v/>
      </c>
      <c r="O39" s="255"/>
      <c r="P39" s="179"/>
      <c r="Q39" s="223"/>
      <c r="S39" s="33"/>
      <c r="U39" s="15"/>
      <c r="V39" s="15"/>
      <c r="W39" s="15"/>
      <c r="X39" s="15"/>
      <c r="Y39" s="15"/>
      <c r="Z39" s="15"/>
      <c r="AA39" s="16"/>
      <c r="AB39" s="16"/>
      <c r="AC39" s="1"/>
    </row>
    <row r="40" spans="1:30" ht="12.75" customHeight="1">
      <c r="A40" s="26"/>
      <c r="B40" s="168" t="s">
        <v>82</v>
      </c>
      <c r="C40" s="169"/>
      <c r="D40" s="118" t="str">
        <f>VLOOKUP(B40,Data!A95:B104,2,FALSE)</f>
        <v>ws</v>
      </c>
      <c r="E40" s="184"/>
      <c r="F40" s="185"/>
      <c r="G40" s="183"/>
      <c r="H40" s="166">
        <v>4</v>
      </c>
      <c r="I40" s="166"/>
      <c r="J40" s="165">
        <f>IF(OR(B40="",B40=0),"",VLOOKUP(B40,Data!A$94:C$104,3,))</f>
        <v>18000</v>
      </c>
      <c r="K40" s="165"/>
      <c r="L40" s="165">
        <f>IF(OR(B40="",B40=0,H40="",H40=0),"",J40*H40)</f>
        <v>72000</v>
      </c>
      <c r="M40" s="165"/>
      <c r="N40" s="229">
        <f>IF(L40="","",L40/$L$46)</f>
        <v>1.8326672945249065E-2</v>
      </c>
      <c r="O40" s="229"/>
      <c r="P40" s="219">
        <f>IF(OR(B40="",B40=0,H40="",H40=0),"",H40*$R$6)</f>
        <v>4</v>
      </c>
      <c r="Q40" s="220"/>
      <c r="R40" s="7"/>
      <c r="S40" s="27"/>
      <c r="U40" s="15"/>
      <c r="V40" s="15"/>
      <c r="W40" s="15"/>
      <c r="X40" s="15"/>
      <c r="Y40" s="15"/>
      <c r="Z40" s="15"/>
      <c r="AA40" s="16"/>
      <c r="AB40" s="16"/>
    </row>
    <row r="41" spans="1:30" ht="12.75" customHeight="1">
      <c r="A41" s="28"/>
      <c r="B41" s="168" t="s">
        <v>83</v>
      </c>
      <c r="C41" s="169"/>
      <c r="D41" s="118" t="str">
        <f>VLOOKUP(B41,Data!A96:B105,2,FALSE)</f>
        <v>ws</v>
      </c>
      <c r="E41" s="184"/>
      <c r="F41" s="185"/>
      <c r="G41" s="183"/>
      <c r="H41" s="166">
        <v>1</v>
      </c>
      <c r="I41" s="166"/>
      <c r="J41" s="165">
        <f>IF(OR(B41="",B41=0),"",VLOOKUP(B41,Data!A$94:C$104,3,))</f>
        <v>15000</v>
      </c>
      <c r="K41" s="165"/>
      <c r="L41" s="165">
        <f t="shared" ref="L41:L45" si="11">IF(OR(B41="",B41=0,H41="",H41=0),"",J41*H41)</f>
        <v>15000</v>
      </c>
      <c r="M41" s="165"/>
      <c r="N41" s="229">
        <f>IF(L41="","",L41/$L$46)</f>
        <v>3.818056863593555E-3</v>
      </c>
      <c r="O41" s="229"/>
      <c r="P41" s="219">
        <f>IF(OR(B41="",B41=0,H41="",H41=0),"",H41*$R$6)</f>
        <v>1</v>
      </c>
      <c r="Q41" s="220"/>
      <c r="R41" s="7"/>
      <c r="S41" s="27"/>
      <c r="U41" s="15"/>
      <c r="V41" s="15"/>
      <c r="W41" s="15"/>
      <c r="X41" s="15"/>
      <c r="Y41" s="15"/>
      <c r="Z41" s="15"/>
      <c r="AA41" s="15"/>
      <c r="AB41" s="15"/>
    </row>
    <row r="42" spans="1:30" ht="12.75" customHeight="1">
      <c r="A42" s="28"/>
      <c r="B42" s="182" t="s">
        <v>84</v>
      </c>
      <c r="C42" s="183"/>
      <c r="D42" s="118" t="str">
        <f>VLOOKUP(B42,Data!A97:B106,2,FALSE)</f>
        <v>ws</v>
      </c>
      <c r="E42" s="184"/>
      <c r="F42" s="185"/>
      <c r="G42" s="183"/>
      <c r="H42" s="237">
        <v>1</v>
      </c>
      <c r="I42" s="238"/>
      <c r="J42" s="165">
        <f>IF(OR(B42="",B42=0),"",VLOOKUP(B42,Data!A$94:C$104,3,))</f>
        <v>8000</v>
      </c>
      <c r="K42" s="165"/>
      <c r="L42" s="165">
        <f t="shared" ref="L42:L44" si="12">IF(OR(B42="",B42=0,H42="",H42=0),"",J42*H42)</f>
        <v>8000</v>
      </c>
      <c r="M42" s="165"/>
      <c r="N42" s="229">
        <f t="shared" ref="N42:N44" si="13">IF(L42="","",L42/$L$46)</f>
        <v>2.0362969939165627E-3</v>
      </c>
      <c r="O42" s="229"/>
      <c r="P42" s="219">
        <f t="shared" ref="P42:P44" si="14">IF(OR(B42="",B42=0,H42="",H42=0),"",H42*$R$6)</f>
        <v>1</v>
      </c>
      <c r="Q42" s="220"/>
      <c r="R42" s="7"/>
      <c r="S42" s="27"/>
      <c r="U42" s="15"/>
      <c r="V42" s="15"/>
      <c r="W42" s="15"/>
      <c r="X42" s="15"/>
      <c r="Y42" s="15"/>
      <c r="Z42" s="15"/>
      <c r="AA42" s="15"/>
      <c r="AB42" s="15"/>
    </row>
    <row r="43" spans="1:30" ht="12.75" customHeight="1">
      <c r="A43" s="28"/>
      <c r="B43" s="182"/>
      <c r="C43" s="183"/>
      <c r="D43" s="118" t="e">
        <f>VLOOKUP(B43,Data!A98:B107,2,FALSE)</f>
        <v>#N/A</v>
      </c>
      <c r="E43" s="184"/>
      <c r="F43" s="185"/>
      <c r="G43" s="183"/>
      <c r="H43" s="237"/>
      <c r="I43" s="238"/>
      <c r="J43" s="165" t="str">
        <f>IF(OR(B43="",B43=0),"",VLOOKUP(B43,Data!A$94:C$104,3,))</f>
        <v/>
      </c>
      <c r="K43" s="165"/>
      <c r="L43" s="165" t="str">
        <f t="shared" si="12"/>
        <v/>
      </c>
      <c r="M43" s="165"/>
      <c r="N43" s="229" t="str">
        <f t="shared" si="13"/>
        <v/>
      </c>
      <c r="O43" s="229"/>
      <c r="P43" s="219" t="str">
        <f t="shared" si="14"/>
        <v/>
      </c>
      <c r="Q43" s="220"/>
      <c r="R43" s="7"/>
      <c r="S43" s="27"/>
      <c r="U43" s="15"/>
      <c r="V43" s="15"/>
      <c r="W43" s="15"/>
      <c r="X43" s="15"/>
      <c r="Y43" s="15"/>
      <c r="Z43" s="15"/>
      <c r="AA43" s="15"/>
      <c r="AB43" s="15"/>
    </row>
    <row r="44" spans="1:30" ht="12.75" customHeight="1">
      <c r="A44" s="28"/>
      <c r="B44" s="182"/>
      <c r="C44" s="183"/>
      <c r="D44" s="118" t="e">
        <f>VLOOKUP(B44,Data!A99:B108,2,FALSE)</f>
        <v>#N/A</v>
      </c>
      <c r="E44" s="184"/>
      <c r="F44" s="185"/>
      <c r="G44" s="183"/>
      <c r="H44" s="237"/>
      <c r="I44" s="238"/>
      <c r="J44" s="165" t="str">
        <f>IF(OR(B44="",B44=0),"",VLOOKUP(B44,Data!A$94:C$104,3,))</f>
        <v/>
      </c>
      <c r="K44" s="165"/>
      <c r="L44" s="165" t="str">
        <f t="shared" si="12"/>
        <v/>
      </c>
      <c r="M44" s="165"/>
      <c r="N44" s="229" t="str">
        <f t="shared" si="13"/>
        <v/>
      </c>
      <c r="O44" s="229"/>
      <c r="P44" s="219" t="str">
        <f t="shared" si="14"/>
        <v/>
      </c>
      <c r="Q44" s="220"/>
      <c r="R44" s="7"/>
      <c r="S44" s="27"/>
      <c r="U44" s="15"/>
      <c r="V44" s="15"/>
      <c r="W44" s="15"/>
      <c r="X44" s="15"/>
      <c r="Y44" s="15"/>
      <c r="Z44" s="15"/>
      <c r="AA44" s="15"/>
      <c r="AB44" s="15"/>
    </row>
    <row r="45" spans="1:30" ht="13.9" thickBot="1">
      <c r="A45" s="28"/>
      <c r="B45" s="180"/>
      <c r="C45" s="181"/>
      <c r="D45" s="118" t="e">
        <f>VLOOKUP(B45,Data!A97:B106,2,FALSE)</f>
        <v>#N/A</v>
      </c>
      <c r="E45" s="186"/>
      <c r="F45" s="187"/>
      <c r="G45" s="188"/>
      <c r="H45" s="235"/>
      <c r="I45" s="235"/>
      <c r="J45" s="234" t="str">
        <f>IF(OR(B45="",B45=0),"",VLOOKUP(B45,Data!A$94:C$104,3,))</f>
        <v/>
      </c>
      <c r="K45" s="234"/>
      <c r="L45" s="234" t="str">
        <f t="shared" si="11"/>
        <v/>
      </c>
      <c r="M45" s="234"/>
      <c r="N45" s="253" t="str">
        <f>IF(L45="","",L45/$L$46)</f>
        <v/>
      </c>
      <c r="O45" s="253"/>
      <c r="P45" s="246" t="str">
        <f>IF(OR(B45="",B45=0,H45="",H45=0),"",H45*$R$6)</f>
        <v/>
      </c>
      <c r="Q45" s="247"/>
      <c r="R45" s="7"/>
      <c r="S45" s="27"/>
      <c r="U45" s="15"/>
      <c r="V45" s="15"/>
      <c r="W45" s="15"/>
      <c r="X45" s="15"/>
      <c r="Y45" s="15"/>
      <c r="Z45" s="15"/>
      <c r="AA45" s="15"/>
      <c r="AB45" s="15"/>
    </row>
    <row r="46" spans="1:30" ht="13.9" thickBot="1">
      <c r="A46" s="28"/>
      <c r="B46" s="177" t="s">
        <v>85</v>
      </c>
      <c r="C46" s="178"/>
      <c r="D46" s="167"/>
      <c r="E46" s="167"/>
      <c r="F46" s="167"/>
      <c r="G46" s="167"/>
      <c r="H46" s="236">
        <f>SUM(H19:H45)</f>
        <v>79</v>
      </c>
      <c r="I46" s="236"/>
      <c r="J46" s="232"/>
      <c r="K46" s="232"/>
      <c r="L46" s="233">
        <f>SUM(L19:L45)</f>
        <v>3928700</v>
      </c>
      <c r="M46" s="233"/>
      <c r="N46" s="254">
        <f>SUM(N19:N45)</f>
        <v>1</v>
      </c>
      <c r="O46" s="254"/>
      <c r="P46" s="230">
        <f>IF(B46="","",H46*$R$6)</f>
        <v>79</v>
      </c>
      <c r="Q46" s="231"/>
      <c r="R46" s="7"/>
      <c r="S46" s="27"/>
      <c r="U46" s="15"/>
      <c r="V46" s="15"/>
      <c r="W46" s="15"/>
      <c r="X46" s="15"/>
      <c r="Y46" s="15"/>
      <c r="Z46" s="15"/>
      <c r="AA46" s="15"/>
      <c r="AB46" s="15"/>
    </row>
    <row r="47" spans="1:30">
      <c r="A47" s="28"/>
      <c r="B47" s="17"/>
      <c r="C47" s="18"/>
      <c r="D47" s="18"/>
      <c r="E47" s="18"/>
      <c r="F47" s="18"/>
      <c r="G47" s="18"/>
      <c r="H47" s="18"/>
      <c r="I47" s="18"/>
      <c r="J47" s="18"/>
      <c r="K47" s="7"/>
      <c r="L47" s="7"/>
      <c r="M47" s="7"/>
      <c r="N47" s="7"/>
      <c r="O47" s="7"/>
      <c r="P47" s="7"/>
      <c r="Q47" s="7"/>
      <c r="R47" s="7"/>
      <c r="S47" s="27"/>
    </row>
    <row r="48" spans="1:30">
      <c r="A48" s="28"/>
      <c r="B48" s="17" t="s">
        <v>86</v>
      </c>
      <c r="C48" s="18"/>
      <c r="D48" s="43"/>
      <c r="E48" s="173">
        <v>45078</v>
      </c>
      <c r="F48" s="174"/>
      <c r="G48" s="174"/>
      <c r="H48" s="174"/>
      <c r="I48" s="174"/>
      <c r="J48" s="18"/>
      <c r="K48" s="10"/>
      <c r="L48" s="10"/>
      <c r="M48" s="10"/>
      <c r="N48" s="10"/>
      <c r="O48" s="10"/>
      <c r="P48" s="10"/>
      <c r="Q48" s="10"/>
      <c r="R48" s="10"/>
      <c r="S48" s="27"/>
      <c r="AD48" s="15"/>
    </row>
    <row r="49" spans="1:30" ht="13.9" customHeight="1">
      <c r="A49" s="28"/>
      <c r="B49" s="17" t="s">
        <v>87</v>
      </c>
      <c r="C49" s="18"/>
      <c r="D49" s="43"/>
      <c r="E49" s="175">
        <v>45397</v>
      </c>
      <c r="F49" s="176"/>
      <c r="G49" s="176"/>
      <c r="H49" s="176"/>
      <c r="I49" s="176"/>
      <c r="J49" s="18"/>
      <c r="K49" s="10"/>
      <c r="L49" s="10"/>
      <c r="M49" s="10"/>
      <c r="N49" s="10"/>
      <c r="O49" s="10"/>
      <c r="P49" s="10"/>
      <c r="Q49" s="10"/>
      <c r="R49" s="10"/>
      <c r="S49" s="27"/>
      <c r="AD49" s="15"/>
    </row>
    <row r="50" spans="1:30">
      <c r="A50" s="28"/>
      <c r="B50" s="17" t="s">
        <v>88</v>
      </c>
      <c r="C50" s="18"/>
      <c r="D50" s="43"/>
      <c r="E50" s="176" t="s">
        <v>55</v>
      </c>
      <c r="F50" s="176"/>
      <c r="G50" s="176"/>
      <c r="H50" s="176"/>
      <c r="I50" s="176"/>
      <c r="J50" s="18"/>
      <c r="K50" s="7"/>
      <c r="L50" s="7"/>
      <c r="M50" s="7"/>
      <c r="N50" s="7"/>
      <c r="O50" s="7"/>
      <c r="P50" s="7"/>
      <c r="Q50" s="7"/>
      <c r="R50" s="7"/>
      <c r="S50" s="27"/>
      <c r="AD50" s="15"/>
    </row>
    <row r="51" spans="1:30">
      <c r="A51" s="28"/>
      <c r="B51" s="17" t="s">
        <v>89</v>
      </c>
      <c r="C51" s="18"/>
      <c r="D51" s="18"/>
      <c r="E51" s="18"/>
      <c r="F51" s="18"/>
      <c r="G51" s="18"/>
      <c r="H51" s="18"/>
      <c r="I51" s="18"/>
      <c r="J51" s="18"/>
      <c r="K51" s="11"/>
      <c r="L51" s="11"/>
      <c r="M51" s="11"/>
      <c r="N51" s="11"/>
      <c r="O51" s="11"/>
      <c r="P51" s="11"/>
      <c r="Q51" s="11"/>
      <c r="R51" s="11"/>
      <c r="S51" s="29"/>
      <c r="U51" s="19"/>
      <c r="AD51" s="15"/>
    </row>
    <row r="52" spans="1:30" ht="13.9" customHeight="1">
      <c r="A52" s="28"/>
      <c r="B52" s="20"/>
      <c r="C52" s="21"/>
      <c r="D52" s="21"/>
      <c r="E52" s="21"/>
      <c r="F52" s="21"/>
      <c r="G52" s="21"/>
      <c r="H52" s="21"/>
      <c r="I52" s="21"/>
      <c r="J52" s="21"/>
      <c r="K52" s="42"/>
      <c r="L52" s="42"/>
      <c r="M52" s="42"/>
      <c r="N52" s="42"/>
      <c r="O52" s="42"/>
      <c r="P52" s="42"/>
      <c r="Q52" s="12"/>
      <c r="R52" s="12"/>
      <c r="S52" s="30"/>
      <c r="U52" s="19"/>
      <c r="AC52" s="16"/>
      <c r="AD52" s="16"/>
    </row>
    <row r="53" spans="1:30">
      <c r="A53" s="28"/>
      <c r="B53" s="46"/>
      <c r="C53" s="45"/>
      <c r="D53" s="45"/>
      <c r="E53" s="45"/>
      <c r="F53" s="45"/>
      <c r="G53" s="45"/>
      <c r="H53" s="45"/>
      <c r="I53" s="45"/>
      <c r="J53" s="45"/>
      <c r="K53" s="47"/>
      <c r="L53" s="47"/>
      <c r="M53" s="47"/>
      <c r="N53" s="47"/>
      <c r="O53" s="47"/>
      <c r="P53" s="47"/>
      <c r="Q53" s="12"/>
      <c r="R53" s="12"/>
      <c r="S53" s="30"/>
      <c r="U53" s="19"/>
      <c r="AC53" s="16"/>
      <c r="AD53" s="16"/>
    </row>
    <row r="54" spans="1:30" ht="7.5" customHeight="1">
      <c r="A54" s="28"/>
      <c r="B54" s="17"/>
      <c r="C54" s="18"/>
      <c r="D54" s="18"/>
      <c r="E54" s="18"/>
      <c r="F54" s="18"/>
      <c r="G54" s="18"/>
      <c r="H54" s="18"/>
      <c r="I54" s="18"/>
      <c r="J54" s="18"/>
      <c r="K54" s="13"/>
      <c r="L54" s="13"/>
      <c r="M54" s="13"/>
      <c r="N54" s="13"/>
      <c r="O54" s="13"/>
      <c r="P54" s="13"/>
      <c r="Q54" s="13"/>
      <c r="R54" s="13"/>
      <c r="S54" s="31"/>
      <c r="U54" s="19"/>
      <c r="AC54" s="15"/>
      <c r="AD54" s="15"/>
    </row>
    <row r="55" spans="1:30" ht="15" customHeight="1">
      <c r="A55" s="44" t="s">
        <v>90</v>
      </c>
      <c r="B55" s="17"/>
      <c r="C55" s="21"/>
      <c r="D55" s="21"/>
      <c r="E55" s="21"/>
      <c r="F55" s="21"/>
      <c r="G55" s="18"/>
      <c r="H55" s="172" t="s">
        <v>91</v>
      </c>
      <c r="I55" s="172"/>
      <c r="J55" s="172"/>
      <c r="K55" s="41"/>
      <c r="L55" s="41"/>
      <c r="M55" s="41"/>
      <c r="N55" s="41"/>
      <c r="O55" s="41"/>
      <c r="P55" s="13"/>
      <c r="Q55" s="13"/>
      <c r="R55" s="13"/>
      <c r="S55" s="31"/>
      <c r="U55" s="19"/>
      <c r="AC55" s="15"/>
      <c r="AD55" s="15"/>
    </row>
    <row r="56" spans="1:30" ht="18" customHeight="1" thickBot="1">
      <c r="A56" s="34" t="s">
        <v>92</v>
      </c>
      <c r="B56" s="35"/>
      <c r="C56" s="164"/>
      <c r="D56" s="164"/>
      <c r="E56" s="164"/>
      <c r="F56" s="164"/>
      <c r="G56" s="164"/>
      <c r="H56" s="36"/>
      <c r="I56" s="37" t="s">
        <v>3</v>
      </c>
      <c r="J56" s="38"/>
      <c r="K56" s="38"/>
      <c r="L56" s="39"/>
      <c r="M56" s="39"/>
      <c r="N56" s="39"/>
      <c r="O56" s="39"/>
      <c r="P56" s="39"/>
      <c r="Q56" s="39"/>
      <c r="R56" s="39"/>
      <c r="S56" s="40"/>
      <c r="AC56" s="15"/>
      <c r="AD56" s="15"/>
    </row>
    <row r="57" spans="1:30">
      <c r="A57" s="152" t="s">
        <v>93</v>
      </c>
      <c r="B57" s="153"/>
      <c r="C57" s="153"/>
      <c r="D57" s="153"/>
      <c r="E57" s="153"/>
      <c r="F57" s="153"/>
      <c r="G57" s="153"/>
      <c r="H57" s="153"/>
      <c r="I57" s="153"/>
      <c r="J57" s="153"/>
      <c r="K57" s="153"/>
      <c r="L57" s="153"/>
      <c r="M57" s="153"/>
      <c r="N57" s="153"/>
      <c r="O57" s="153"/>
      <c r="P57" s="153"/>
      <c r="Q57" s="153"/>
      <c r="R57" s="153"/>
      <c r="S57" s="154"/>
    </row>
    <row r="58" spans="1:30" ht="26.45" customHeight="1">
      <c r="A58" s="155" t="s">
        <v>94</v>
      </c>
      <c r="B58" s="156"/>
      <c r="C58" s="156"/>
      <c r="D58" s="156"/>
      <c r="E58" s="156"/>
      <c r="F58" s="156"/>
      <c r="G58" s="156"/>
      <c r="H58" s="156"/>
      <c r="I58" s="156"/>
      <c r="J58" s="156"/>
      <c r="K58" s="156"/>
      <c r="L58" s="156"/>
      <c r="M58" s="156"/>
      <c r="N58" s="156"/>
      <c r="O58" s="156"/>
      <c r="P58" s="156"/>
      <c r="Q58" s="156"/>
      <c r="R58" s="156"/>
      <c r="S58" s="157"/>
    </row>
    <row r="59" spans="1:30" ht="29.45" customHeight="1">
      <c r="A59" s="28" t="s">
        <v>95</v>
      </c>
      <c r="B59" s="7"/>
      <c r="C59" s="7"/>
      <c r="D59" s="7"/>
      <c r="E59" s="7"/>
      <c r="F59" s="7"/>
      <c r="G59" s="7"/>
      <c r="H59" s="7"/>
      <c r="I59" s="7"/>
      <c r="J59" s="7"/>
      <c r="K59" s="7"/>
      <c r="L59" s="7"/>
      <c r="M59" s="7"/>
      <c r="N59" s="7"/>
      <c r="O59" s="7"/>
      <c r="P59" s="7"/>
      <c r="Q59" s="7"/>
      <c r="R59" s="7"/>
      <c r="S59" s="27"/>
    </row>
    <row r="60" spans="1:30">
      <c r="A60" s="28"/>
      <c r="B60" s="7"/>
      <c r="C60" s="7"/>
      <c r="D60" s="7"/>
      <c r="E60" s="7"/>
      <c r="F60" s="7"/>
      <c r="G60" s="7"/>
      <c r="H60" s="7"/>
      <c r="I60" s="7"/>
      <c r="J60" s="7"/>
      <c r="K60" s="7"/>
      <c r="L60" s="7"/>
      <c r="M60" s="7"/>
      <c r="N60" s="7"/>
      <c r="O60" s="7"/>
      <c r="P60" s="7"/>
      <c r="Q60" s="7"/>
      <c r="R60" s="7"/>
      <c r="S60" s="27"/>
    </row>
    <row r="61" spans="1:30">
      <c r="A61" s="28"/>
      <c r="B61" s="7"/>
      <c r="C61" s="7"/>
      <c r="D61" s="7"/>
      <c r="E61" s="7"/>
      <c r="F61" s="7"/>
      <c r="G61" s="7"/>
      <c r="H61" s="7"/>
      <c r="I61" s="7"/>
      <c r="J61" s="7"/>
      <c r="K61" s="158" t="s">
        <v>96</v>
      </c>
      <c r="L61" s="158"/>
      <c r="M61" s="158"/>
      <c r="N61" s="159" t="s">
        <v>97</v>
      </c>
      <c r="O61" s="159"/>
      <c r="P61" s="159"/>
      <c r="Q61" s="159" t="s">
        <v>98</v>
      </c>
      <c r="R61" s="159"/>
      <c r="S61" s="160"/>
    </row>
    <row r="62" spans="1:30">
      <c r="A62" s="161" t="s">
        <v>99</v>
      </c>
      <c r="B62" s="162"/>
      <c r="C62" s="162"/>
      <c r="D62" s="162"/>
      <c r="E62" s="162"/>
      <c r="F62" s="162"/>
      <c r="G62" s="162"/>
      <c r="H62" s="162"/>
      <c r="I62" s="162"/>
      <c r="J62" s="163"/>
      <c r="K62" s="136"/>
      <c r="L62" s="137"/>
      <c r="M62" s="138"/>
      <c r="N62" s="136"/>
      <c r="O62" s="137"/>
      <c r="P62" s="138"/>
      <c r="Q62" s="136"/>
      <c r="R62" s="137"/>
      <c r="S62" s="145"/>
    </row>
    <row r="63" spans="1:30" ht="15" customHeight="1">
      <c r="A63" s="139" t="s">
        <v>100</v>
      </c>
      <c r="B63" s="140"/>
      <c r="C63" s="140"/>
      <c r="D63" s="140"/>
      <c r="E63" s="140"/>
      <c r="F63" s="140"/>
      <c r="G63" s="140"/>
      <c r="H63" s="140"/>
      <c r="I63" s="140"/>
      <c r="J63" s="141"/>
      <c r="K63" s="136"/>
      <c r="L63" s="137"/>
      <c r="M63" s="138"/>
      <c r="N63" s="136"/>
      <c r="O63" s="137"/>
      <c r="P63" s="138"/>
      <c r="Q63" s="136"/>
      <c r="R63" s="137"/>
      <c r="S63" s="145"/>
    </row>
    <row r="64" spans="1:30" ht="15" customHeight="1">
      <c r="A64" s="150" t="s">
        <v>101</v>
      </c>
      <c r="B64" s="151"/>
      <c r="C64" s="151"/>
      <c r="D64" s="151"/>
      <c r="E64" s="151"/>
      <c r="F64" s="151"/>
      <c r="G64" s="151"/>
      <c r="H64" s="151"/>
      <c r="I64" s="151"/>
      <c r="J64" s="151"/>
      <c r="K64" s="136"/>
      <c r="L64" s="137"/>
      <c r="M64" s="138"/>
      <c r="N64" s="136"/>
      <c r="O64" s="137"/>
      <c r="P64" s="138"/>
      <c r="Q64" s="136"/>
      <c r="R64" s="137"/>
      <c r="S64" s="145"/>
    </row>
    <row r="65" spans="1:19" ht="15" customHeight="1">
      <c r="A65" s="139" t="s">
        <v>102</v>
      </c>
      <c r="B65" s="140"/>
      <c r="C65" s="140"/>
      <c r="D65" s="140"/>
      <c r="E65" s="140"/>
      <c r="F65" s="140"/>
      <c r="G65" s="140"/>
      <c r="H65" s="140"/>
      <c r="I65" s="140"/>
      <c r="J65" s="141"/>
      <c r="K65" s="136"/>
      <c r="L65" s="137"/>
      <c r="M65" s="138"/>
      <c r="N65" s="136"/>
      <c r="O65" s="137"/>
      <c r="P65" s="138"/>
      <c r="Q65" s="136"/>
      <c r="R65" s="137"/>
      <c r="S65" s="145"/>
    </row>
    <row r="66" spans="1:19" ht="15" customHeight="1">
      <c r="A66" s="146" t="s">
        <v>103</v>
      </c>
      <c r="B66" s="147"/>
      <c r="C66" s="147"/>
      <c r="D66" s="147"/>
      <c r="E66" s="127"/>
      <c r="F66" s="128"/>
      <c r="G66" s="128"/>
      <c r="H66" s="128"/>
      <c r="I66" s="128"/>
      <c r="J66" s="129"/>
      <c r="K66" s="136"/>
      <c r="L66" s="137"/>
      <c r="M66" s="138"/>
      <c r="N66" s="136"/>
      <c r="O66" s="137"/>
      <c r="P66" s="138"/>
      <c r="Q66" s="136"/>
      <c r="R66" s="137"/>
      <c r="S66" s="145"/>
    </row>
    <row r="67" spans="1:19" ht="15" customHeight="1">
      <c r="A67" s="148" t="s">
        <v>104</v>
      </c>
      <c r="B67" s="149"/>
      <c r="C67" s="149"/>
      <c r="D67" s="149"/>
      <c r="E67" s="133"/>
      <c r="F67" s="134"/>
      <c r="G67" s="134"/>
      <c r="H67" s="134"/>
      <c r="I67" s="134"/>
      <c r="J67" s="134"/>
      <c r="K67" s="134"/>
      <c r="L67" s="134"/>
      <c r="M67" s="134"/>
      <c r="N67" s="134"/>
      <c r="O67" s="134"/>
      <c r="P67" s="135"/>
      <c r="Q67" s="7"/>
      <c r="R67" s="7"/>
      <c r="S67" s="27"/>
    </row>
    <row r="68" spans="1:19" ht="20.45" customHeight="1" thickBot="1">
      <c r="A68" s="125" t="s">
        <v>105</v>
      </c>
      <c r="B68" s="126"/>
      <c r="C68" s="126"/>
      <c r="D68" s="126"/>
      <c r="E68" s="130"/>
      <c r="F68" s="131"/>
      <c r="G68" s="131"/>
      <c r="H68" s="131"/>
      <c r="I68" s="131"/>
      <c r="J68" s="132"/>
      <c r="K68" s="142" t="s">
        <v>106</v>
      </c>
      <c r="L68" s="143"/>
      <c r="M68" s="143"/>
      <c r="N68" s="143"/>
      <c r="O68" s="143"/>
      <c r="P68" s="143"/>
      <c r="Q68" s="143"/>
      <c r="R68" s="143"/>
      <c r="S68" s="144"/>
    </row>
    <row r="69" spans="1:19" ht="15" customHeight="1">
      <c r="A69" s="7"/>
      <c r="B69" s="7"/>
      <c r="C69" s="7"/>
      <c r="D69" s="7"/>
      <c r="E69" s="7"/>
      <c r="F69" s="7"/>
      <c r="G69" s="7"/>
      <c r="H69" s="7"/>
      <c r="I69" s="7"/>
      <c r="J69" s="7"/>
      <c r="K69" s="7"/>
      <c r="L69" s="7"/>
      <c r="M69" s="7"/>
      <c r="N69" s="7"/>
      <c r="O69" s="7"/>
      <c r="P69" s="7"/>
      <c r="Q69" s="7"/>
      <c r="R69" s="7"/>
      <c r="S69" s="7"/>
    </row>
    <row r="70" spans="1:19">
      <c r="A70" s="7"/>
      <c r="B70" s="7"/>
      <c r="C70" s="7"/>
      <c r="D70" s="7"/>
      <c r="E70" s="7"/>
      <c r="F70" s="7"/>
      <c r="G70" s="7"/>
      <c r="H70" s="7"/>
      <c r="I70" s="7"/>
      <c r="J70" s="7"/>
      <c r="K70" s="7"/>
      <c r="L70" s="7"/>
      <c r="M70" s="7"/>
      <c r="N70" s="7"/>
      <c r="O70" s="7"/>
      <c r="P70" s="7"/>
      <c r="Q70" s="7"/>
      <c r="R70" s="7"/>
      <c r="S70" s="7"/>
    </row>
    <row r="71" spans="1:19">
      <c r="A71" s="7"/>
      <c r="B71" s="7"/>
      <c r="C71" s="7"/>
      <c r="D71" s="7"/>
      <c r="E71" s="7"/>
      <c r="F71" s="7"/>
      <c r="G71" s="7"/>
      <c r="H71" s="7"/>
      <c r="I71" s="7"/>
      <c r="J71" s="7"/>
      <c r="K71" s="7"/>
      <c r="L71" s="7"/>
      <c r="M71" s="7"/>
      <c r="N71" s="7"/>
      <c r="O71" s="7"/>
      <c r="P71" s="7"/>
      <c r="Q71" s="7"/>
      <c r="R71" s="7"/>
      <c r="S71" s="7"/>
    </row>
  </sheetData>
  <sheetProtection selectLockedCells="1"/>
  <sortState xmlns:xlrd2="http://schemas.microsoft.com/office/spreadsheetml/2017/richdata2" ref="V12:V34">
    <sortCondition ref="V34"/>
  </sortState>
  <mergeCells count="271">
    <mergeCell ref="B36:C36"/>
    <mergeCell ref="B37:C37"/>
    <mergeCell ref="E36:G36"/>
    <mergeCell ref="E37:G37"/>
    <mergeCell ref="H36:I36"/>
    <mergeCell ref="H37:I37"/>
    <mergeCell ref="J36:K36"/>
    <mergeCell ref="J37:K37"/>
    <mergeCell ref="L36:M36"/>
    <mergeCell ref="L37:M37"/>
    <mergeCell ref="E33:G33"/>
    <mergeCell ref="E34:G34"/>
    <mergeCell ref="E30:G30"/>
    <mergeCell ref="E42:G42"/>
    <mergeCell ref="E43:G43"/>
    <mergeCell ref="E44:G44"/>
    <mergeCell ref="D25:G25"/>
    <mergeCell ref="D32:G32"/>
    <mergeCell ref="D16:Q16"/>
    <mergeCell ref="J30:K30"/>
    <mergeCell ref="L30:M30"/>
    <mergeCell ref="N30:O30"/>
    <mergeCell ref="P30:Q30"/>
    <mergeCell ref="N36:O36"/>
    <mergeCell ref="N37:O37"/>
    <mergeCell ref="P36:Q36"/>
    <mergeCell ref="P37:Q37"/>
    <mergeCell ref="E35:G35"/>
    <mergeCell ref="N18:O18"/>
    <mergeCell ref="P18:Q18"/>
    <mergeCell ref="N35:O35"/>
    <mergeCell ref="E17:G17"/>
    <mergeCell ref="N38:O38"/>
    <mergeCell ref="N40:O40"/>
    <mergeCell ref="N41:O41"/>
    <mergeCell ref="N45:O45"/>
    <mergeCell ref="N46:O46"/>
    <mergeCell ref="N39:O39"/>
    <mergeCell ref="N32:O32"/>
    <mergeCell ref="N25:O25"/>
    <mergeCell ref="N23:O23"/>
    <mergeCell ref="N24:O24"/>
    <mergeCell ref="N26:O26"/>
    <mergeCell ref="N27:O27"/>
    <mergeCell ref="N28:O28"/>
    <mergeCell ref="N29:O29"/>
    <mergeCell ref="N31:O31"/>
    <mergeCell ref="N33:O33"/>
    <mergeCell ref="N34:O34"/>
    <mergeCell ref="P39:Q39"/>
    <mergeCell ref="P40:Q40"/>
    <mergeCell ref="P41:Q41"/>
    <mergeCell ref="P45:Q45"/>
    <mergeCell ref="B17:C17"/>
    <mergeCell ref="B18:C18"/>
    <mergeCell ref="B19:C19"/>
    <mergeCell ref="B20:C20"/>
    <mergeCell ref="B21:C21"/>
    <mergeCell ref="B22:C22"/>
    <mergeCell ref="B23:C23"/>
    <mergeCell ref="B24:C24"/>
    <mergeCell ref="B25:C25"/>
    <mergeCell ref="B26:C26"/>
    <mergeCell ref="B27:C27"/>
    <mergeCell ref="B28:C28"/>
    <mergeCell ref="B29:C29"/>
    <mergeCell ref="B31:C31"/>
    <mergeCell ref="B32:C32"/>
    <mergeCell ref="B33:C33"/>
    <mergeCell ref="B34:C34"/>
    <mergeCell ref="B35:C35"/>
    <mergeCell ref="B30:C30"/>
    <mergeCell ref="D18:G18"/>
    <mergeCell ref="E19:G19"/>
    <mergeCell ref="E20:G20"/>
    <mergeCell ref="E21:G21"/>
    <mergeCell ref="E22:G22"/>
    <mergeCell ref="H26:I26"/>
    <mergeCell ref="H27:I27"/>
    <mergeCell ref="H28:I28"/>
    <mergeCell ref="H29:I29"/>
    <mergeCell ref="H31:I31"/>
    <mergeCell ref="E23:G23"/>
    <mergeCell ref="E24:G24"/>
    <mergeCell ref="E26:G26"/>
    <mergeCell ref="E27:G27"/>
    <mergeCell ref="E28:G28"/>
    <mergeCell ref="E29:G29"/>
    <mergeCell ref="E31:G31"/>
    <mergeCell ref="H32:I32"/>
    <mergeCell ref="H30:I30"/>
    <mergeCell ref="H33:I33"/>
    <mergeCell ref="H34:I34"/>
    <mergeCell ref="H35:I35"/>
    <mergeCell ref="H17:I17"/>
    <mergeCell ref="H18:I18"/>
    <mergeCell ref="H19:I19"/>
    <mergeCell ref="H20:I20"/>
    <mergeCell ref="H21:I21"/>
    <mergeCell ref="H22:I22"/>
    <mergeCell ref="H23:I23"/>
    <mergeCell ref="H24:I24"/>
    <mergeCell ref="H25:I25"/>
    <mergeCell ref="J32:K32"/>
    <mergeCell ref="J33:K33"/>
    <mergeCell ref="J34:K34"/>
    <mergeCell ref="J35:K35"/>
    <mergeCell ref="J38:K38"/>
    <mergeCell ref="J39:K39"/>
    <mergeCell ref="J40:K40"/>
    <mergeCell ref="J41:K41"/>
    <mergeCell ref="J45:K45"/>
    <mergeCell ref="J42:K42"/>
    <mergeCell ref="J43:K43"/>
    <mergeCell ref="J44:K44"/>
    <mergeCell ref="J17:K17"/>
    <mergeCell ref="J19:K19"/>
    <mergeCell ref="J20:K20"/>
    <mergeCell ref="J21:K21"/>
    <mergeCell ref="J22:K22"/>
    <mergeCell ref="J23:K23"/>
    <mergeCell ref="J24:K24"/>
    <mergeCell ref="J25:K25"/>
    <mergeCell ref="J26:K26"/>
    <mergeCell ref="J18:K18"/>
    <mergeCell ref="P46:Q46"/>
    <mergeCell ref="J46:K46"/>
    <mergeCell ref="L46:M46"/>
    <mergeCell ref="L45:M45"/>
    <mergeCell ref="L41:M41"/>
    <mergeCell ref="L40:M40"/>
    <mergeCell ref="L39:M39"/>
    <mergeCell ref="H39:I39"/>
    <mergeCell ref="H40:I40"/>
    <mergeCell ref="H41:I41"/>
    <mergeCell ref="H45:I45"/>
    <mergeCell ref="H46:I46"/>
    <mergeCell ref="H42:I42"/>
    <mergeCell ref="H43:I43"/>
    <mergeCell ref="H44:I44"/>
    <mergeCell ref="L42:M42"/>
    <mergeCell ref="L43:M43"/>
    <mergeCell ref="L44:M44"/>
    <mergeCell ref="N42:O42"/>
    <mergeCell ref="N43:O43"/>
    <mergeCell ref="N44:O44"/>
    <mergeCell ref="P42:Q42"/>
    <mergeCell ref="P43:Q43"/>
    <mergeCell ref="P44:Q44"/>
    <mergeCell ref="L28:M28"/>
    <mergeCell ref="P17:Q17"/>
    <mergeCell ref="P19:Q19"/>
    <mergeCell ref="P20:Q20"/>
    <mergeCell ref="P21:Q21"/>
    <mergeCell ref="P22:Q22"/>
    <mergeCell ref="P23:Q23"/>
    <mergeCell ref="P24:Q24"/>
    <mergeCell ref="P25:Q25"/>
    <mergeCell ref="P26:Q26"/>
    <mergeCell ref="L17:M17"/>
    <mergeCell ref="L18:M18"/>
    <mergeCell ref="L19:M19"/>
    <mergeCell ref="L20:M20"/>
    <mergeCell ref="L21:M21"/>
    <mergeCell ref="L22:M22"/>
    <mergeCell ref="L23:M23"/>
    <mergeCell ref="L24:M24"/>
    <mergeCell ref="L25:M25"/>
    <mergeCell ref="N17:O17"/>
    <mergeCell ref="N19:O19"/>
    <mergeCell ref="N20:O20"/>
    <mergeCell ref="N21:O21"/>
    <mergeCell ref="N22:O22"/>
    <mergeCell ref="P38:Q38"/>
    <mergeCell ref="L34:M34"/>
    <mergeCell ref="L35:M35"/>
    <mergeCell ref="J27:K27"/>
    <mergeCell ref="J28:K28"/>
    <mergeCell ref="J29:K29"/>
    <mergeCell ref="J31:K31"/>
    <mergeCell ref="R6:S6"/>
    <mergeCell ref="D14:S14"/>
    <mergeCell ref="M8:O8"/>
    <mergeCell ref="L27:M27"/>
    <mergeCell ref="L26:M26"/>
    <mergeCell ref="L32:M32"/>
    <mergeCell ref="L31:M31"/>
    <mergeCell ref="L33:M33"/>
    <mergeCell ref="P27:Q27"/>
    <mergeCell ref="P28:Q28"/>
    <mergeCell ref="P29:Q29"/>
    <mergeCell ref="P31:Q31"/>
    <mergeCell ref="P32:Q32"/>
    <mergeCell ref="P33:Q33"/>
    <mergeCell ref="P34:Q34"/>
    <mergeCell ref="P35:Q35"/>
    <mergeCell ref="L29:M29"/>
    <mergeCell ref="A10:B10"/>
    <mergeCell ref="D15:S15"/>
    <mergeCell ref="P8:S8"/>
    <mergeCell ref="A1:S1"/>
    <mergeCell ref="A2:S2"/>
    <mergeCell ref="B4:F4"/>
    <mergeCell ref="I4:L4"/>
    <mergeCell ref="P4:R4"/>
    <mergeCell ref="C6:I6"/>
    <mergeCell ref="A6:B6"/>
    <mergeCell ref="N4:O4"/>
    <mergeCell ref="J6:K6"/>
    <mergeCell ref="A8:B8"/>
    <mergeCell ref="L6:O6"/>
    <mergeCell ref="C10:P10"/>
    <mergeCell ref="C11:P11"/>
    <mergeCell ref="C12:P12"/>
    <mergeCell ref="A14:C14"/>
    <mergeCell ref="J8:L8"/>
    <mergeCell ref="F8:I8"/>
    <mergeCell ref="C8:E8"/>
    <mergeCell ref="C56:G56"/>
    <mergeCell ref="L38:M38"/>
    <mergeCell ref="H38:I38"/>
    <mergeCell ref="D46:G46"/>
    <mergeCell ref="B38:C38"/>
    <mergeCell ref="B39:C39"/>
    <mergeCell ref="B40:C40"/>
    <mergeCell ref="H55:J55"/>
    <mergeCell ref="E48:I48"/>
    <mergeCell ref="E49:I49"/>
    <mergeCell ref="E50:I50"/>
    <mergeCell ref="B46:C46"/>
    <mergeCell ref="D39:G39"/>
    <mergeCell ref="B41:C41"/>
    <mergeCell ref="B45:C45"/>
    <mergeCell ref="B42:C42"/>
    <mergeCell ref="B43:C43"/>
    <mergeCell ref="B44:C44"/>
    <mergeCell ref="E38:G38"/>
    <mergeCell ref="E40:G40"/>
    <mergeCell ref="E41:G41"/>
    <mergeCell ref="E45:G45"/>
    <mergeCell ref="A63:J63"/>
    <mergeCell ref="K63:M63"/>
    <mergeCell ref="N63:P63"/>
    <mergeCell ref="Q63:S63"/>
    <mergeCell ref="A64:J64"/>
    <mergeCell ref="K64:M64"/>
    <mergeCell ref="N64:P64"/>
    <mergeCell ref="Q64:S64"/>
    <mergeCell ref="A57:S57"/>
    <mergeCell ref="A58:S58"/>
    <mergeCell ref="K61:M61"/>
    <mergeCell ref="N61:P61"/>
    <mergeCell ref="Q61:S61"/>
    <mergeCell ref="A62:J62"/>
    <mergeCell ref="K62:M62"/>
    <mergeCell ref="N62:P62"/>
    <mergeCell ref="Q62:S62"/>
    <mergeCell ref="A68:D68"/>
    <mergeCell ref="E66:J66"/>
    <mergeCell ref="E68:J68"/>
    <mergeCell ref="E67:P67"/>
    <mergeCell ref="K66:M66"/>
    <mergeCell ref="N66:P66"/>
    <mergeCell ref="A65:J65"/>
    <mergeCell ref="K65:M65"/>
    <mergeCell ref="N65:P65"/>
    <mergeCell ref="K68:S68"/>
    <mergeCell ref="Q65:S65"/>
    <mergeCell ref="A66:D66"/>
    <mergeCell ref="A67:D67"/>
    <mergeCell ref="Q66:S66"/>
  </mergeCells>
  <phoneticPr fontId="3" type="noConversion"/>
  <dataValidations count="5">
    <dataValidation type="list" allowBlank="1" showInputMessage="1" showErrorMessage="1" sqref="J18" xr:uid="{00000000-0002-0000-0000-000000000000}">
      <formula1>$AG$13:$AG$18</formula1>
    </dataValidation>
    <dataValidation type="list" allowBlank="1" showInputMessage="1" showErrorMessage="1" sqref="P8:S8" xr:uid="{00000000-0002-0000-0000-000001000000}">
      <formula1>$V$11:$V$31</formula1>
    </dataValidation>
    <dataValidation type="list" allowBlank="1" showInputMessage="1" showErrorMessage="1" sqref="J32" xr:uid="{00000000-0002-0000-0000-000003000000}">
      <formula1>$B$41:$Q$41</formula1>
    </dataValidation>
    <dataValidation type="list" allowBlank="1" showInputMessage="1" showErrorMessage="1" sqref="E50:I50" xr:uid="{44DDF792-0442-4DDD-A543-4D37DF9D746F}">
      <formula1>$X$23:$X$32</formula1>
    </dataValidation>
    <dataValidation type="list" allowBlank="1" showInputMessage="1" showErrorMessage="1" sqref="C10:P12" xr:uid="{D81B75E0-66F6-4C68-BD8F-BE92DDDF223C}">
      <formula1>$X$14:$X$21</formula1>
    </dataValidation>
  </dataValidations>
  <printOptions horizontalCentered="1"/>
  <pageMargins left="0.25" right="0.25" top="0.75" bottom="0.75" header="0.3" footer="0.3"/>
  <pageSetup orientation="portrait" horizontalDpi="1200" verticalDpi="1200" r:id="rId1"/>
  <headerFooter alignWithMargins="0"/>
  <rowBreaks count="1" manualBreakCount="1">
    <brk id="46" max="18" man="1"/>
  </rowBreaks>
  <colBreaks count="1" manualBreakCount="1">
    <brk id="22"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Data!$A$4:$A$36</xm:f>
          </x14:formula1>
          <xm:sqref>B19:C24</xm:sqref>
        </x14:dataValidation>
        <x14:dataValidation type="list" allowBlank="1" showInputMessage="1" showErrorMessage="1" xr:uid="{00000000-0002-0000-0000-000007000000}">
          <x14:formula1>
            <xm:f>Data!$A$38:$A$63</xm:f>
          </x14:formula1>
          <xm:sqref>B26:C31</xm:sqref>
        </x14:dataValidation>
        <x14:dataValidation type="list" allowBlank="1" showInputMessage="1" showErrorMessage="1" xr:uid="{00000000-0002-0000-0000-000004000000}">
          <x14:formula1>
            <xm:f>Data!$A$68:$A$90</xm:f>
          </x14:formula1>
          <xm:sqref>B33:B38 C33:C35 C38</xm:sqref>
        </x14:dataValidation>
        <x14:dataValidation type="list" allowBlank="1" showInputMessage="1" showErrorMessage="1" xr:uid="{00000000-0002-0000-0000-000005000000}">
          <x14:formula1>
            <xm:f>Data!$A$94:$A$104</xm:f>
          </x14:formula1>
          <xm:sqref>B41:B45 C41 C45</xm:sqref>
        </x14:dataValidation>
        <x14:dataValidation type="list" allowBlank="1" showInputMessage="1" showErrorMessage="1" xr:uid="{00000000-0002-0000-0000-000008000000}">
          <x14:formula1>
            <xm:f>Data!$A$94:$A$105</xm:f>
          </x14:formula1>
          <xm:sqref>B40:C40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39B43-379F-48DA-8546-323FBA7D26EB}">
  <dimension ref="A1:K51"/>
  <sheetViews>
    <sheetView zoomScale="124" zoomScaleNormal="124" workbookViewId="0">
      <selection activeCell="M38" sqref="M38"/>
    </sheetView>
  </sheetViews>
  <sheetFormatPr defaultRowHeight="13.15"/>
  <sheetData>
    <row r="1" spans="1:11" ht="16.149999999999999" thickBot="1">
      <c r="A1" s="270" t="s">
        <v>107</v>
      </c>
      <c r="B1" s="271"/>
      <c r="C1" s="271"/>
      <c r="D1" s="271"/>
      <c r="E1" s="271"/>
      <c r="F1" s="271"/>
      <c r="G1" s="271"/>
      <c r="H1" s="271"/>
      <c r="I1" s="271"/>
      <c r="J1" s="271"/>
      <c r="K1" s="272"/>
    </row>
    <row r="3" spans="1:11">
      <c r="A3" s="273" t="s">
        <v>108</v>
      </c>
      <c r="B3" s="274"/>
      <c r="C3" s="274"/>
      <c r="D3" s="274"/>
      <c r="E3" s="274"/>
      <c r="F3" s="274"/>
      <c r="G3" s="274"/>
      <c r="H3" s="274"/>
      <c r="I3" s="274"/>
      <c r="J3" s="274"/>
      <c r="K3" s="275"/>
    </row>
    <row r="4" spans="1:11">
      <c r="A4" s="276"/>
      <c r="B4" s="277"/>
      <c r="C4" s="277"/>
      <c r="D4" s="277"/>
      <c r="E4" s="277"/>
      <c r="F4" s="277"/>
      <c r="G4" s="277"/>
      <c r="H4" s="277"/>
      <c r="I4" s="277"/>
      <c r="J4" s="277"/>
      <c r="K4" s="278"/>
    </row>
    <row r="5" spans="1:11">
      <c r="A5" s="276"/>
      <c r="B5" s="277"/>
      <c r="C5" s="277"/>
      <c r="D5" s="277"/>
      <c r="E5" s="277"/>
      <c r="F5" s="277"/>
      <c r="G5" s="277"/>
      <c r="H5" s="277"/>
      <c r="I5" s="277"/>
      <c r="J5" s="277"/>
      <c r="K5" s="278"/>
    </row>
    <row r="6" spans="1:11">
      <c r="A6" s="279"/>
      <c r="B6" s="280"/>
      <c r="C6" s="280"/>
      <c r="D6" s="280"/>
      <c r="E6" s="280"/>
      <c r="F6" s="280"/>
      <c r="G6" s="280"/>
      <c r="H6" s="280"/>
      <c r="I6" s="280"/>
      <c r="J6" s="280"/>
      <c r="K6" s="281"/>
    </row>
    <row r="7" spans="1:11" ht="13.9" thickBot="1"/>
    <row r="8" spans="1:11" ht="13.9" thickBot="1">
      <c r="A8" s="282" t="s">
        <v>109</v>
      </c>
      <c r="B8" s="283"/>
      <c r="C8" s="283"/>
      <c r="D8" s="283"/>
      <c r="E8" s="283"/>
      <c r="F8" s="283"/>
      <c r="G8" s="283"/>
      <c r="H8" s="283"/>
      <c r="I8" s="283"/>
      <c r="J8" s="283"/>
      <c r="K8" s="284"/>
    </row>
    <row r="9" spans="1:11">
      <c r="A9" s="268"/>
      <c r="B9" s="268"/>
      <c r="C9" s="268"/>
      <c r="D9" s="268"/>
      <c r="E9" s="268"/>
      <c r="F9" s="268"/>
      <c r="G9" s="268"/>
      <c r="H9" s="268"/>
      <c r="I9" s="268"/>
      <c r="J9" s="268"/>
      <c r="K9" s="268"/>
    </row>
    <row r="10" spans="1:11">
      <c r="A10" s="269"/>
      <c r="B10" s="269"/>
      <c r="C10" s="269"/>
      <c r="D10" s="269"/>
      <c r="E10" s="269"/>
      <c r="F10" s="269"/>
      <c r="G10" s="269"/>
      <c r="H10" s="269"/>
      <c r="I10" s="269"/>
      <c r="J10" s="269"/>
      <c r="K10" s="269"/>
    </row>
    <row r="11" spans="1:11">
      <c r="A11" s="269"/>
      <c r="B11" s="269"/>
      <c r="C11" s="269"/>
      <c r="D11" s="269"/>
      <c r="E11" s="269"/>
      <c r="F11" s="269"/>
      <c r="G11" s="269"/>
      <c r="H11" s="269"/>
      <c r="I11" s="269"/>
      <c r="J11" s="269"/>
      <c r="K11" s="269"/>
    </row>
    <row r="12" spans="1:11" ht="13.9" thickBot="1"/>
    <row r="13" spans="1:11">
      <c r="A13" s="285" t="s">
        <v>110</v>
      </c>
      <c r="B13" s="286"/>
      <c r="C13" s="286"/>
      <c r="D13" s="286"/>
      <c r="E13" s="286"/>
      <c r="F13" s="286"/>
      <c r="G13" s="286"/>
      <c r="H13" s="286"/>
      <c r="I13" s="286"/>
      <c r="J13" s="286"/>
      <c r="K13" s="287"/>
    </row>
    <row r="14" spans="1:11" ht="13.9" thickBot="1">
      <c r="A14" s="288"/>
      <c r="B14" s="289"/>
      <c r="C14" s="289"/>
      <c r="D14" s="289"/>
      <c r="E14" s="289"/>
      <c r="F14" s="289"/>
      <c r="G14" s="289"/>
      <c r="H14" s="289"/>
      <c r="I14" s="289"/>
      <c r="J14" s="289"/>
      <c r="K14" s="290"/>
    </row>
    <row r="15" spans="1:11">
      <c r="A15" s="268"/>
      <c r="B15" s="268"/>
      <c r="C15" s="268"/>
      <c r="D15" s="268"/>
      <c r="E15" s="268"/>
      <c r="F15" s="268"/>
      <c r="G15" s="268"/>
      <c r="H15" s="268"/>
      <c r="I15" s="268"/>
      <c r="J15" s="268"/>
      <c r="K15" s="268"/>
    </row>
    <row r="16" spans="1:11">
      <c r="A16" s="269"/>
      <c r="B16" s="269"/>
      <c r="C16" s="269"/>
      <c r="D16" s="269"/>
      <c r="E16" s="269"/>
      <c r="F16" s="269"/>
      <c r="G16" s="269"/>
      <c r="H16" s="269"/>
      <c r="I16" s="269"/>
      <c r="J16" s="269"/>
      <c r="K16" s="269"/>
    </row>
    <row r="17" spans="1:11">
      <c r="A17" s="269"/>
      <c r="B17" s="269"/>
      <c r="C17" s="269"/>
      <c r="D17" s="269"/>
      <c r="E17" s="269"/>
      <c r="F17" s="269"/>
      <c r="G17" s="269"/>
      <c r="H17" s="269"/>
      <c r="I17" s="269"/>
      <c r="J17" s="269"/>
      <c r="K17" s="269"/>
    </row>
    <row r="18" spans="1:11" ht="13.9" thickBot="1"/>
    <row r="19" spans="1:11" ht="13.9" thickBot="1">
      <c r="A19" s="291" t="s">
        <v>111</v>
      </c>
      <c r="B19" s="292"/>
      <c r="C19" s="292"/>
      <c r="D19" s="292"/>
      <c r="E19" s="292"/>
      <c r="F19" s="292"/>
      <c r="G19" s="292"/>
      <c r="H19" s="292"/>
      <c r="I19" s="292"/>
      <c r="J19" s="292"/>
      <c r="K19" s="293"/>
    </row>
    <row r="20" spans="1:11">
      <c r="A20" s="268"/>
      <c r="B20" s="268"/>
      <c r="C20" s="268"/>
      <c r="D20" s="268"/>
      <c r="E20" s="268"/>
      <c r="F20" s="268"/>
      <c r="G20" s="268"/>
      <c r="H20" s="268"/>
      <c r="I20" s="268"/>
      <c r="J20" s="268"/>
      <c r="K20" s="268"/>
    </row>
    <row r="21" spans="1:11">
      <c r="A21" s="269"/>
      <c r="B21" s="269"/>
      <c r="C21" s="269"/>
      <c r="D21" s="269"/>
      <c r="E21" s="269"/>
      <c r="F21" s="269"/>
      <c r="G21" s="269"/>
      <c r="H21" s="269"/>
      <c r="I21" s="269"/>
      <c r="J21" s="269"/>
      <c r="K21" s="269"/>
    </row>
    <row r="22" spans="1:11">
      <c r="A22" s="269"/>
      <c r="B22" s="269"/>
      <c r="C22" s="269"/>
      <c r="D22" s="269"/>
      <c r="E22" s="269"/>
      <c r="F22" s="269"/>
      <c r="G22" s="269"/>
      <c r="H22" s="269"/>
      <c r="I22" s="269"/>
      <c r="J22" s="269"/>
      <c r="K22" s="269"/>
    </row>
    <row r="23" spans="1:11" ht="13.9" thickBot="1"/>
    <row r="24" spans="1:11" ht="13.9" thickBot="1">
      <c r="A24" s="294" t="s">
        <v>112</v>
      </c>
      <c r="B24" s="295"/>
      <c r="C24" s="295"/>
      <c r="D24" s="295"/>
      <c r="E24" s="295"/>
      <c r="F24" s="295"/>
      <c r="G24" s="295"/>
      <c r="H24" s="295"/>
      <c r="I24" s="295"/>
      <c r="J24" s="295"/>
      <c r="K24" s="296"/>
    </row>
    <row r="25" spans="1:11">
      <c r="A25" s="116"/>
      <c r="B25" s="297" t="s">
        <v>113</v>
      </c>
      <c r="C25" s="268"/>
      <c r="D25" s="298"/>
      <c r="E25" s="268"/>
      <c r="F25" s="268"/>
      <c r="G25" s="268"/>
      <c r="H25" s="268"/>
      <c r="I25" s="268"/>
      <c r="J25" s="268"/>
      <c r="K25" s="268"/>
    </row>
    <row r="26" spans="1:11">
      <c r="E26" s="269"/>
      <c r="F26" s="269"/>
      <c r="G26" s="269"/>
      <c r="H26" s="269"/>
      <c r="I26" s="269"/>
      <c r="J26" s="269"/>
      <c r="K26" s="269"/>
    </row>
    <row r="28" spans="1:11">
      <c r="A28" s="117"/>
      <c r="B28" s="303" t="s">
        <v>114</v>
      </c>
      <c r="C28" s="269"/>
      <c r="D28" s="304"/>
      <c r="E28" s="269"/>
      <c r="F28" s="269"/>
      <c r="G28" s="269"/>
      <c r="H28" s="269"/>
      <c r="I28" s="269"/>
      <c r="J28" s="269"/>
      <c r="K28" s="269"/>
    </row>
    <row r="29" spans="1:11">
      <c r="E29" s="269"/>
      <c r="F29" s="269"/>
      <c r="G29" s="269"/>
      <c r="H29" s="269"/>
      <c r="I29" s="269"/>
      <c r="J29" s="269"/>
      <c r="K29" s="269"/>
    </row>
    <row r="31" spans="1:11" ht="13.9" thickBot="1"/>
    <row r="32" spans="1:11" ht="13.9" thickBot="1">
      <c r="A32" s="291" t="s">
        <v>115</v>
      </c>
      <c r="B32" s="292"/>
      <c r="C32" s="292"/>
      <c r="D32" s="292"/>
      <c r="E32" s="292"/>
      <c r="F32" s="292"/>
      <c r="G32" s="292"/>
      <c r="H32" s="292"/>
      <c r="I32" s="292"/>
      <c r="J32" s="292"/>
      <c r="K32" s="293"/>
    </row>
    <row r="33" spans="1:11">
      <c r="A33" s="268"/>
      <c r="B33" s="268"/>
      <c r="C33" s="268"/>
      <c r="D33" s="268"/>
      <c r="E33" s="268"/>
      <c r="F33" s="268"/>
      <c r="G33" s="268"/>
      <c r="H33" s="268"/>
      <c r="I33" s="268"/>
      <c r="J33" s="268"/>
      <c r="K33" s="268"/>
    </row>
    <row r="34" spans="1:11">
      <c r="A34" s="269"/>
      <c r="B34" s="269"/>
      <c r="C34" s="269"/>
      <c r="D34" s="269"/>
      <c r="E34" s="269"/>
      <c r="F34" s="269"/>
      <c r="G34" s="269"/>
      <c r="H34" s="269"/>
      <c r="I34" s="269"/>
      <c r="J34" s="269"/>
      <c r="K34" s="269"/>
    </row>
    <row r="35" spans="1:11">
      <c r="A35" s="269"/>
      <c r="B35" s="269"/>
      <c r="C35" s="269"/>
      <c r="D35" s="269"/>
      <c r="E35" s="269"/>
      <c r="F35" s="269"/>
      <c r="G35" s="269"/>
      <c r="H35" s="269"/>
      <c r="I35" s="269"/>
      <c r="J35" s="269"/>
      <c r="K35" s="269"/>
    </row>
    <row r="36" spans="1:11">
      <c r="A36" s="269"/>
      <c r="B36" s="269"/>
      <c r="C36" s="269"/>
      <c r="D36" s="269"/>
      <c r="E36" s="269"/>
      <c r="F36" s="269"/>
      <c r="G36" s="269"/>
      <c r="H36" s="269"/>
      <c r="I36" s="269"/>
      <c r="J36" s="269"/>
      <c r="K36" s="269"/>
    </row>
    <row r="37" spans="1:11">
      <c r="A37" s="269"/>
      <c r="B37" s="269"/>
      <c r="C37" s="269"/>
      <c r="D37" s="269"/>
      <c r="E37" s="269"/>
      <c r="F37" s="269"/>
      <c r="G37" s="269"/>
      <c r="H37" s="269"/>
      <c r="I37" s="269"/>
      <c r="J37" s="269"/>
      <c r="K37" s="269"/>
    </row>
    <row r="38" spans="1:11" ht="13.9" thickBot="1"/>
    <row r="39" spans="1:11" ht="13.9" thickBot="1">
      <c r="A39" s="291" t="s">
        <v>116</v>
      </c>
      <c r="B39" s="292"/>
      <c r="C39" s="292"/>
      <c r="D39" s="292"/>
      <c r="E39" s="292"/>
      <c r="F39" s="292"/>
      <c r="G39" s="292"/>
      <c r="H39" s="292"/>
      <c r="I39" s="292"/>
      <c r="J39" s="292"/>
      <c r="K39" s="293"/>
    </row>
    <row r="40" spans="1:11">
      <c r="A40" s="124"/>
      <c r="B40" s="299" t="s">
        <v>117</v>
      </c>
      <c r="C40" s="300"/>
      <c r="D40" s="112"/>
      <c r="E40" s="124"/>
      <c r="F40" s="299" t="s">
        <v>118</v>
      </c>
      <c r="G40" s="300"/>
      <c r="H40" s="300"/>
      <c r="I40" s="112"/>
      <c r="J40" s="112"/>
      <c r="K40" s="112"/>
    </row>
    <row r="41" spans="1:11">
      <c r="A41" s="123"/>
      <c r="B41" s="301" t="s">
        <v>119</v>
      </c>
      <c r="C41" s="302"/>
      <c r="D41" s="112"/>
      <c r="E41" s="123"/>
      <c r="F41" s="301" t="s">
        <v>120</v>
      </c>
      <c r="G41" s="302"/>
      <c r="H41" s="302"/>
      <c r="I41" s="112"/>
      <c r="J41" s="112"/>
      <c r="K41" s="112"/>
    </row>
    <row r="42" spans="1:11">
      <c r="A42" s="123"/>
      <c r="B42" s="301" t="s">
        <v>121</v>
      </c>
      <c r="C42" s="302"/>
      <c r="D42" s="112"/>
      <c r="E42" s="123"/>
      <c r="F42" s="301" t="s">
        <v>122</v>
      </c>
      <c r="G42" s="302"/>
      <c r="H42" s="302"/>
      <c r="I42" s="112"/>
      <c r="J42" s="112"/>
      <c r="K42" s="112"/>
    </row>
    <row r="43" spans="1:11">
      <c r="A43" s="123"/>
      <c r="B43" s="301" t="s">
        <v>123</v>
      </c>
      <c r="C43" s="302"/>
      <c r="D43" s="112"/>
      <c r="E43" s="123"/>
      <c r="F43" s="301" t="s">
        <v>124</v>
      </c>
      <c r="G43" s="302"/>
      <c r="H43" s="302"/>
      <c r="I43" s="112"/>
      <c r="J43" s="112"/>
      <c r="K43" s="112"/>
    </row>
    <row r="44" spans="1:11" ht="13.9" thickBot="1"/>
    <row r="45" spans="1:11" ht="13.9" thickBot="1">
      <c r="A45" s="291" t="s">
        <v>125</v>
      </c>
      <c r="B45" s="292"/>
      <c r="C45" s="292"/>
      <c r="D45" s="292"/>
      <c r="E45" s="292"/>
      <c r="F45" s="292"/>
      <c r="G45" s="292"/>
      <c r="H45" s="292"/>
      <c r="I45" s="292"/>
      <c r="J45" s="292"/>
      <c r="K45" s="293"/>
    </row>
    <row r="46" spans="1:11">
      <c r="A46" s="268"/>
      <c r="B46" s="268"/>
      <c r="C46" s="268"/>
      <c r="D46" s="268"/>
      <c r="E46" s="268"/>
      <c r="F46" s="268"/>
      <c r="G46" s="268"/>
      <c r="H46" s="268"/>
      <c r="I46" s="268"/>
      <c r="J46" s="268"/>
      <c r="K46" s="268"/>
    </row>
    <row r="47" spans="1:11">
      <c r="A47" s="269"/>
      <c r="B47" s="269"/>
      <c r="C47" s="269"/>
      <c r="D47" s="269"/>
      <c r="E47" s="269"/>
      <c r="F47" s="269"/>
      <c r="G47" s="269"/>
      <c r="H47" s="269"/>
      <c r="I47" s="269"/>
      <c r="J47" s="269"/>
      <c r="K47" s="269"/>
    </row>
    <row r="48" spans="1:11">
      <c r="A48" s="269"/>
      <c r="B48" s="269"/>
      <c r="C48" s="269"/>
      <c r="D48" s="269"/>
      <c r="E48" s="269"/>
      <c r="F48" s="269"/>
      <c r="G48" s="269"/>
      <c r="H48" s="269"/>
      <c r="I48" s="269"/>
      <c r="J48" s="269"/>
      <c r="K48" s="269"/>
    </row>
    <row r="49" spans="1:11">
      <c r="A49" s="269"/>
      <c r="B49" s="269"/>
      <c r="C49" s="269"/>
      <c r="D49" s="269"/>
      <c r="E49" s="269"/>
      <c r="F49" s="269"/>
      <c r="G49" s="269"/>
      <c r="H49" s="269"/>
      <c r="I49" s="269"/>
      <c r="J49" s="269"/>
      <c r="K49" s="269"/>
    </row>
    <row r="50" spans="1:11">
      <c r="A50" s="269"/>
      <c r="B50" s="269"/>
      <c r="C50" s="269"/>
      <c r="D50" s="269"/>
      <c r="E50" s="269"/>
      <c r="F50" s="269"/>
      <c r="G50" s="269"/>
      <c r="H50" s="269"/>
      <c r="I50" s="269"/>
      <c r="J50" s="269"/>
      <c r="K50" s="269"/>
    </row>
    <row r="51" spans="1:11">
      <c r="A51" s="269"/>
      <c r="B51" s="269"/>
      <c r="C51" s="269"/>
      <c r="D51" s="269"/>
      <c r="E51" s="269"/>
      <c r="F51" s="269"/>
      <c r="G51" s="269"/>
      <c r="H51" s="269"/>
      <c r="I51" s="269"/>
      <c r="J51" s="269"/>
      <c r="K51" s="269"/>
    </row>
  </sheetData>
  <mergeCells count="26">
    <mergeCell ref="A45:K45"/>
    <mergeCell ref="A46:K51"/>
    <mergeCell ref="B41:C41"/>
    <mergeCell ref="B42:C42"/>
    <mergeCell ref="B43:C43"/>
    <mergeCell ref="F40:H40"/>
    <mergeCell ref="F41:H41"/>
    <mergeCell ref="F42:H42"/>
    <mergeCell ref="F43:H43"/>
    <mergeCell ref="B28:D28"/>
    <mergeCell ref="E28:K29"/>
    <mergeCell ref="A32:K32"/>
    <mergeCell ref="A33:K37"/>
    <mergeCell ref="A39:K39"/>
    <mergeCell ref="B40:C40"/>
    <mergeCell ref="A19:K19"/>
    <mergeCell ref="A20:K22"/>
    <mergeCell ref="A24:K24"/>
    <mergeCell ref="B25:D25"/>
    <mergeCell ref="E25:K26"/>
    <mergeCell ref="A15:K17"/>
    <mergeCell ref="A1:K1"/>
    <mergeCell ref="A3:K6"/>
    <mergeCell ref="A8:K8"/>
    <mergeCell ref="A9:K11"/>
    <mergeCell ref="A13:K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1242-C5DD-4944-B11A-37D079E0EFDC}">
  <dimension ref="A1:D30"/>
  <sheetViews>
    <sheetView zoomScale="118" zoomScaleNormal="118" workbookViewId="0">
      <selection activeCell="H5" sqref="H5"/>
    </sheetView>
  </sheetViews>
  <sheetFormatPr defaultRowHeight="13.15"/>
  <cols>
    <col min="1" max="1" width="24.1640625" customWidth="1"/>
    <col min="2" max="2" width="8.5" customWidth="1"/>
    <col min="3" max="3" width="11.5" customWidth="1"/>
    <col min="4" max="4" width="13.83203125" customWidth="1"/>
  </cols>
  <sheetData>
    <row r="1" spans="1:4" ht="41.45" customHeight="1">
      <c r="A1" s="102" t="s">
        <v>29</v>
      </c>
      <c r="B1" s="103" t="s">
        <v>126</v>
      </c>
      <c r="C1" s="103" t="s">
        <v>127</v>
      </c>
      <c r="D1" s="103" t="s">
        <v>128</v>
      </c>
    </row>
    <row r="2" spans="1:4">
      <c r="A2" s="104" t="s">
        <v>39</v>
      </c>
      <c r="B2" s="105"/>
      <c r="C2" s="105"/>
      <c r="D2" s="105"/>
    </row>
    <row r="3" spans="1:4">
      <c r="A3" s="113" t="s">
        <v>42</v>
      </c>
      <c r="B3" s="114">
        <v>7</v>
      </c>
      <c r="C3" s="115">
        <v>2</v>
      </c>
      <c r="D3" s="110">
        <f>B3*C3</f>
        <v>14</v>
      </c>
    </row>
    <row r="4" spans="1:4">
      <c r="A4" s="113" t="s">
        <v>45</v>
      </c>
      <c r="B4" s="114">
        <v>5</v>
      </c>
      <c r="C4" s="115">
        <v>2.5</v>
      </c>
      <c r="D4" s="110">
        <f t="shared" ref="D4:D29" si="0">B4*C4</f>
        <v>12.5</v>
      </c>
    </row>
    <row r="5" spans="1:4">
      <c r="A5" s="113" t="s">
        <v>48</v>
      </c>
      <c r="B5" s="114">
        <v>1</v>
      </c>
      <c r="C5" s="115">
        <v>3</v>
      </c>
      <c r="D5" s="110">
        <f t="shared" si="0"/>
        <v>3</v>
      </c>
    </row>
    <row r="6" spans="1:4">
      <c r="A6" s="113" t="s">
        <v>50</v>
      </c>
      <c r="B6" s="114">
        <v>3</v>
      </c>
      <c r="C6" s="115">
        <v>2.0499999999999998</v>
      </c>
      <c r="D6" s="110">
        <f t="shared" si="0"/>
        <v>6.1499999999999995</v>
      </c>
    </row>
    <row r="7" spans="1:4">
      <c r="A7" s="113" t="s">
        <v>53</v>
      </c>
      <c r="B7" s="114">
        <v>2</v>
      </c>
      <c r="C7" s="115">
        <v>3</v>
      </c>
      <c r="D7" s="110">
        <f t="shared" si="0"/>
        <v>6</v>
      </c>
    </row>
    <row r="8" spans="1:4">
      <c r="A8" s="113"/>
      <c r="B8" s="114"/>
      <c r="C8" s="115"/>
      <c r="D8" s="110">
        <f t="shared" si="0"/>
        <v>0</v>
      </c>
    </row>
    <row r="9" spans="1:4">
      <c r="A9" s="104" t="s">
        <v>58</v>
      </c>
      <c r="B9" s="108"/>
      <c r="C9" s="105"/>
      <c r="D9" s="105"/>
    </row>
    <row r="10" spans="1:4">
      <c r="A10" s="113" t="s">
        <v>61</v>
      </c>
      <c r="B10" s="114">
        <v>7</v>
      </c>
      <c r="C10" s="115">
        <v>0.5</v>
      </c>
      <c r="D10" s="110">
        <f t="shared" si="0"/>
        <v>3.5</v>
      </c>
    </row>
    <row r="11" spans="1:4">
      <c r="A11" s="113" t="s">
        <v>64</v>
      </c>
      <c r="B11" s="114">
        <v>7</v>
      </c>
      <c r="C11" s="115">
        <v>1</v>
      </c>
      <c r="D11" s="110">
        <f t="shared" si="0"/>
        <v>7</v>
      </c>
    </row>
    <row r="12" spans="1:4">
      <c r="A12" s="113" t="s">
        <v>67</v>
      </c>
      <c r="B12" s="114">
        <v>1</v>
      </c>
      <c r="C12" s="115">
        <v>1.2</v>
      </c>
      <c r="D12" s="110">
        <f t="shared" si="0"/>
        <v>1.2</v>
      </c>
    </row>
    <row r="13" spans="1:4">
      <c r="A13" s="113" t="s">
        <v>70</v>
      </c>
      <c r="B13" s="114">
        <v>0.3</v>
      </c>
      <c r="C13" s="115">
        <v>1</v>
      </c>
      <c r="D13" s="110">
        <f t="shared" si="0"/>
        <v>0.3</v>
      </c>
    </row>
    <row r="14" spans="1:4">
      <c r="A14" s="113" t="s">
        <v>73</v>
      </c>
      <c r="B14" s="114">
        <v>1</v>
      </c>
      <c r="C14" s="115">
        <v>1.25</v>
      </c>
      <c r="D14" s="110">
        <f t="shared" si="0"/>
        <v>1.25</v>
      </c>
    </row>
    <row r="15" spans="1:4">
      <c r="A15" s="113"/>
      <c r="B15" s="114"/>
      <c r="C15" s="115"/>
      <c r="D15" s="110">
        <f t="shared" si="0"/>
        <v>0</v>
      </c>
    </row>
    <row r="16" spans="1:4">
      <c r="A16" s="104" t="s">
        <v>76</v>
      </c>
      <c r="B16" s="108"/>
      <c r="C16" s="105"/>
      <c r="D16" s="105"/>
    </row>
    <row r="17" spans="1:4">
      <c r="A17" s="113" t="s">
        <v>77</v>
      </c>
      <c r="B17" s="114">
        <v>0.25</v>
      </c>
      <c r="C17" s="115">
        <v>3</v>
      </c>
      <c r="D17" s="110">
        <f t="shared" si="0"/>
        <v>0.75</v>
      </c>
    </row>
    <row r="18" spans="1:4">
      <c r="A18" s="113" t="s">
        <v>78</v>
      </c>
      <c r="B18" s="114">
        <v>0.25</v>
      </c>
      <c r="C18" s="115">
        <v>2.5</v>
      </c>
      <c r="D18" s="110">
        <f t="shared" si="0"/>
        <v>0.625</v>
      </c>
    </row>
    <row r="19" spans="1:4">
      <c r="A19" s="113" t="s">
        <v>79</v>
      </c>
      <c r="B19" s="114">
        <v>0.25</v>
      </c>
      <c r="C19" s="115">
        <v>2.5</v>
      </c>
      <c r="D19" s="110">
        <f t="shared" si="0"/>
        <v>0.625</v>
      </c>
    </row>
    <row r="20" spans="1:4">
      <c r="A20" s="113" t="s">
        <v>80</v>
      </c>
      <c r="B20" s="114">
        <v>1</v>
      </c>
      <c r="C20" s="115">
        <v>2.5</v>
      </c>
      <c r="D20" s="110">
        <f t="shared" si="0"/>
        <v>2.5</v>
      </c>
    </row>
    <row r="21" spans="1:4">
      <c r="A21" s="113"/>
      <c r="B21" s="114"/>
      <c r="C21" s="115"/>
      <c r="D21" s="110">
        <f t="shared" si="0"/>
        <v>0</v>
      </c>
    </row>
    <row r="22" spans="1:4">
      <c r="A22" s="113"/>
      <c r="B22" s="114"/>
      <c r="C22" s="115"/>
      <c r="D22" s="110">
        <f t="shared" si="0"/>
        <v>0</v>
      </c>
    </row>
    <row r="23" spans="1:4">
      <c r="A23" s="104" t="s">
        <v>81</v>
      </c>
      <c r="B23" s="108"/>
      <c r="C23" s="105"/>
      <c r="D23" s="105"/>
    </row>
    <row r="24" spans="1:4">
      <c r="A24" s="113" t="s">
        <v>82</v>
      </c>
      <c r="B24" s="114">
        <v>1</v>
      </c>
      <c r="C24" s="115">
        <v>1.05</v>
      </c>
      <c r="D24" s="110">
        <f t="shared" si="0"/>
        <v>1.05</v>
      </c>
    </row>
    <row r="25" spans="1:4">
      <c r="A25" s="113" t="s">
        <v>83</v>
      </c>
      <c r="B25" s="114">
        <v>1</v>
      </c>
      <c r="C25" s="115">
        <v>1.36</v>
      </c>
      <c r="D25" s="110">
        <f t="shared" si="0"/>
        <v>1.36</v>
      </c>
    </row>
    <row r="26" spans="1:4">
      <c r="A26" s="113" t="s">
        <v>84</v>
      </c>
      <c r="B26" s="114">
        <v>2</v>
      </c>
      <c r="C26" s="115">
        <v>2.0499999999999998</v>
      </c>
      <c r="D26" s="110">
        <f t="shared" si="0"/>
        <v>4.0999999999999996</v>
      </c>
    </row>
    <row r="27" spans="1:4">
      <c r="A27" s="113"/>
      <c r="B27" s="114"/>
      <c r="C27" s="115"/>
      <c r="D27" s="110">
        <f t="shared" si="0"/>
        <v>0</v>
      </c>
    </row>
    <row r="28" spans="1:4">
      <c r="A28" s="113"/>
      <c r="B28" s="114"/>
      <c r="C28" s="115"/>
      <c r="D28" s="110">
        <f t="shared" si="0"/>
        <v>0</v>
      </c>
    </row>
    <row r="29" spans="1:4">
      <c r="A29" s="113"/>
      <c r="B29" s="114"/>
      <c r="C29" s="115"/>
      <c r="D29" s="110">
        <f t="shared" si="0"/>
        <v>0</v>
      </c>
    </row>
    <row r="30" spans="1:4">
      <c r="A30" s="106" t="s">
        <v>129</v>
      </c>
      <c r="B30" s="109">
        <f>SUM(B3:B29)</f>
        <v>40.049999999999997</v>
      </c>
      <c r="C30" s="107"/>
      <c r="D30" s="111">
        <f>SUM(D3:D29)</f>
        <v>65.91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3C337-04CE-49EF-AAAF-D943330D16C2}">
  <dimension ref="A1:O26"/>
  <sheetViews>
    <sheetView workbookViewId="0">
      <selection activeCell="E14" sqref="E14"/>
    </sheetView>
  </sheetViews>
  <sheetFormatPr defaultRowHeight="13.15"/>
  <cols>
    <col min="5" max="5" width="10.6640625" customWidth="1"/>
    <col min="6" max="6" width="10.5" customWidth="1"/>
    <col min="8" max="8" width="10.83203125" customWidth="1"/>
    <col min="9" max="9" width="10.1640625" customWidth="1"/>
    <col min="10" max="10" width="5" customWidth="1"/>
    <col min="11" max="11" width="10.1640625" bestFit="1" customWidth="1"/>
    <col min="12" max="12" width="2.5" customWidth="1"/>
  </cols>
  <sheetData>
    <row r="1" spans="1:15" ht="18">
      <c r="A1" s="52" t="s">
        <v>130</v>
      </c>
      <c r="B1" s="53"/>
      <c r="C1" s="53"/>
      <c r="D1" s="53"/>
      <c r="E1" s="53"/>
      <c r="F1" s="53"/>
      <c r="G1" s="53"/>
      <c r="H1" s="53"/>
      <c r="I1" s="53"/>
      <c r="J1" s="53"/>
      <c r="K1" s="53"/>
      <c r="L1" s="53"/>
      <c r="M1" s="53"/>
      <c r="N1" s="53"/>
      <c r="O1" s="53"/>
    </row>
    <row r="2" spans="1:15" ht="23.45" customHeight="1">
      <c r="A2" s="305" t="s">
        <v>131</v>
      </c>
      <c r="B2" s="306"/>
      <c r="C2" s="306"/>
      <c r="D2" s="306"/>
      <c r="E2" s="306"/>
      <c r="F2" s="306"/>
      <c r="G2" s="306"/>
      <c r="H2" s="306"/>
      <c r="I2" s="306"/>
      <c r="J2" s="306"/>
      <c r="K2" s="306"/>
      <c r="L2" s="306"/>
      <c r="M2" s="306"/>
      <c r="N2" s="306"/>
      <c r="O2" s="307"/>
    </row>
    <row r="3" spans="1:15" ht="25.15" customHeight="1">
      <c r="A3" s="308"/>
      <c r="B3" s="309"/>
      <c r="C3" s="309"/>
      <c r="D3" s="309"/>
      <c r="E3" s="309"/>
      <c r="F3" s="309"/>
      <c r="G3" s="309"/>
      <c r="H3" s="309"/>
      <c r="I3" s="309"/>
      <c r="J3" s="309"/>
      <c r="K3" s="309"/>
      <c r="L3" s="309"/>
      <c r="M3" s="309"/>
      <c r="N3" s="309"/>
      <c r="O3" s="310"/>
    </row>
    <row r="4" spans="1:15" ht="13.9">
      <c r="C4" s="54" t="s">
        <v>132</v>
      </c>
    </row>
    <row r="6" spans="1:15">
      <c r="C6" s="55"/>
      <c r="D6" s="56"/>
      <c r="E6" s="57"/>
      <c r="F6" s="58"/>
      <c r="G6" s="59"/>
    </row>
    <row r="7" spans="1:15">
      <c r="C7" s="55"/>
      <c r="D7" s="60" t="s">
        <v>133</v>
      </c>
      <c r="E7" s="61">
        <v>40</v>
      </c>
      <c r="F7" s="59" t="s">
        <v>134</v>
      </c>
    </row>
    <row r="8" spans="1:15">
      <c r="C8" s="55"/>
      <c r="D8" s="55"/>
      <c r="E8" s="62"/>
      <c r="F8" s="58"/>
      <c r="G8" s="59"/>
    </row>
    <row r="9" spans="1:15">
      <c r="C9" s="55"/>
      <c r="D9" s="55"/>
      <c r="E9" s="55"/>
      <c r="F9" s="55"/>
      <c r="G9" s="55"/>
    </row>
    <row r="10" spans="1:15">
      <c r="C10" s="55"/>
      <c r="D10" s="63" t="s">
        <v>135</v>
      </c>
      <c r="E10" s="55"/>
      <c r="F10" s="55"/>
      <c r="G10" s="55"/>
    </row>
    <row r="11" spans="1:15">
      <c r="C11" s="55"/>
      <c r="D11" s="60" t="s">
        <v>136</v>
      </c>
      <c r="E11" s="64">
        <v>15</v>
      </c>
      <c r="F11" s="55" t="s">
        <v>137</v>
      </c>
      <c r="G11" s="55"/>
    </row>
    <row r="12" spans="1:15">
      <c r="C12" s="55"/>
      <c r="D12" s="60" t="s">
        <v>138</v>
      </c>
      <c r="E12" s="64">
        <v>48</v>
      </c>
      <c r="F12" s="55" t="s">
        <v>137</v>
      </c>
      <c r="G12" s="55"/>
    </row>
    <row r="13" spans="1:15">
      <c r="C13" s="55"/>
      <c r="D13" s="60" t="s">
        <v>139</v>
      </c>
      <c r="E13" s="64">
        <v>26</v>
      </c>
      <c r="F13" s="55"/>
      <c r="G13" s="55"/>
    </row>
    <row r="15" spans="1:15">
      <c r="C15" s="55"/>
      <c r="D15" s="60" t="s">
        <v>140</v>
      </c>
      <c r="E15" s="65">
        <f>E7*E11*E12/43560*454/E13</f>
        <v>11.544818817546091</v>
      </c>
      <c r="F15" s="55" t="s">
        <v>141</v>
      </c>
      <c r="G15" s="55"/>
    </row>
    <row r="18" spans="1:15" ht="14.45">
      <c r="A18" s="8" t="s">
        <v>142</v>
      </c>
      <c r="B18" s="8"/>
      <c r="C18" s="8"/>
      <c r="D18" s="66" t="s">
        <v>143</v>
      </c>
      <c r="E18" s="66" t="s">
        <v>144</v>
      </c>
      <c r="F18" s="67" t="s">
        <v>145</v>
      </c>
      <c r="G18" s="68" t="s">
        <v>146</v>
      </c>
      <c r="H18" s="69" t="s">
        <v>147</v>
      </c>
      <c r="I18" s="69" t="s">
        <v>148</v>
      </c>
      <c r="J18" t="s">
        <v>149</v>
      </c>
      <c r="K18" s="70">
        <v>13075200</v>
      </c>
      <c r="L18" s="71" t="s">
        <v>150</v>
      </c>
    </row>
    <row r="19" spans="1:15" ht="14.45">
      <c r="D19" s="51" t="s">
        <v>151</v>
      </c>
      <c r="E19" t="s">
        <v>152</v>
      </c>
      <c r="F19" t="s">
        <v>153</v>
      </c>
      <c r="G19" t="s">
        <v>154</v>
      </c>
      <c r="H19" s="51" t="s">
        <v>155</v>
      </c>
      <c r="I19" s="72">
        <v>24</v>
      </c>
      <c r="K19" s="9">
        <v>1045440</v>
      </c>
      <c r="M19" t="s">
        <v>156</v>
      </c>
    </row>
    <row r="22" spans="1:15">
      <c r="A22" s="311" t="s">
        <v>157</v>
      </c>
      <c r="B22" s="312"/>
      <c r="C22" s="312"/>
      <c r="D22" s="312"/>
      <c r="E22" s="312"/>
      <c r="F22" s="312"/>
      <c r="G22" s="312"/>
      <c r="H22" s="312"/>
      <c r="I22" s="312"/>
      <c r="J22" s="312"/>
      <c r="K22" s="312"/>
      <c r="L22" s="312"/>
      <c r="M22" s="312"/>
      <c r="N22" s="312"/>
      <c r="O22" s="313"/>
    </row>
    <row r="23" spans="1:15" hidden="1">
      <c r="A23" s="314"/>
      <c r="B23" s="315"/>
      <c r="C23" s="315"/>
      <c r="D23" s="315"/>
      <c r="E23" s="315"/>
      <c r="F23" s="315"/>
      <c r="G23" s="315"/>
      <c r="H23" s="315"/>
      <c r="I23" s="315"/>
      <c r="J23" s="315"/>
      <c r="K23" s="315"/>
      <c r="L23" s="315"/>
      <c r="M23" s="315"/>
      <c r="N23" s="315"/>
      <c r="O23" s="316"/>
    </row>
    <row r="24" spans="1:15" hidden="1">
      <c r="A24" s="314"/>
      <c r="B24" s="315"/>
      <c r="C24" s="315"/>
      <c r="D24" s="315"/>
      <c r="E24" s="315"/>
      <c r="F24" s="315"/>
      <c r="G24" s="315"/>
      <c r="H24" s="315"/>
      <c r="I24" s="315"/>
      <c r="J24" s="315"/>
      <c r="K24" s="315"/>
      <c r="L24" s="315"/>
      <c r="M24" s="315"/>
      <c r="N24" s="315"/>
      <c r="O24" s="316"/>
    </row>
    <row r="25" spans="1:15" ht="25.15" customHeight="1">
      <c r="A25" s="314"/>
      <c r="B25" s="315"/>
      <c r="C25" s="315"/>
      <c r="D25" s="315"/>
      <c r="E25" s="315"/>
      <c r="F25" s="315"/>
      <c r="G25" s="315"/>
      <c r="H25" s="315"/>
      <c r="I25" s="315"/>
      <c r="J25" s="315"/>
      <c r="K25" s="315"/>
      <c r="L25" s="315"/>
      <c r="M25" s="315"/>
      <c r="N25" s="315"/>
      <c r="O25" s="316"/>
    </row>
    <row r="26" spans="1:15" ht="34.15" customHeight="1">
      <c r="A26" s="317"/>
      <c r="B26" s="318"/>
      <c r="C26" s="318"/>
      <c r="D26" s="318"/>
      <c r="E26" s="318"/>
      <c r="F26" s="318"/>
      <c r="G26" s="318"/>
      <c r="H26" s="318"/>
      <c r="I26" s="318"/>
      <c r="J26" s="318"/>
      <c r="K26" s="318"/>
      <c r="L26" s="318"/>
      <c r="M26" s="318"/>
      <c r="N26" s="318"/>
      <c r="O26" s="319"/>
    </row>
  </sheetData>
  <mergeCells count="2">
    <mergeCell ref="A2:O3"/>
    <mergeCell ref="A22:O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119"/>
  <sheetViews>
    <sheetView zoomScale="130" zoomScaleNormal="130" workbookViewId="0">
      <selection activeCell="I7" sqref="I7"/>
    </sheetView>
  </sheetViews>
  <sheetFormatPr defaultRowHeight="13.15"/>
  <cols>
    <col min="1" max="1" width="22" bestFit="1" customWidth="1"/>
    <col min="2" max="2" width="8.83203125" style="51"/>
    <col min="3" max="3" width="14" style="51" customWidth="1"/>
  </cols>
  <sheetData>
    <row r="3" spans="1:9" ht="27">
      <c r="A3" s="8" t="s">
        <v>158</v>
      </c>
      <c r="B3" s="99" t="s">
        <v>159</v>
      </c>
      <c r="C3" s="97" t="s">
        <v>160</v>
      </c>
      <c r="I3" s="101"/>
    </row>
    <row r="4" spans="1:9" ht="14.45">
      <c r="A4" s="8"/>
      <c r="I4" s="96"/>
    </row>
    <row r="5" spans="1:9">
      <c r="A5" t="s">
        <v>161</v>
      </c>
      <c r="B5" s="100" t="s">
        <v>162</v>
      </c>
      <c r="C5" s="51">
        <v>150000</v>
      </c>
    </row>
    <row r="6" spans="1:9">
      <c r="A6" t="s">
        <v>163</v>
      </c>
      <c r="B6" s="100" t="s">
        <v>162</v>
      </c>
      <c r="C6" s="51">
        <v>2000</v>
      </c>
    </row>
    <row r="7" spans="1:9">
      <c r="A7" t="s">
        <v>164</v>
      </c>
      <c r="B7" s="100" t="s">
        <v>165</v>
      </c>
      <c r="C7" s="51">
        <v>7000</v>
      </c>
    </row>
    <row r="8" spans="1:9">
      <c r="A8" t="s">
        <v>166</v>
      </c>
      <c r="B8" s="100" t="s">
        <v>165</v>
      </c>
      <c r="C8" s="51">
        <v>1500</v>
      </c>
    </row>
    <row r="9" spans="1:9">
      <c r="A9" t="s">
        <v>167</v>
      </c>
      <c r="B9" s="100" t="s">
        <v>162</v>
      </c>
      <c r="C9" s="51">
        <v>120000</v>
      </c>
    </row>
    <row r="10" spans="1:9">
      <c r="A10" t="s">
        <v>168</v>
      </c>
      <c r="B10" s="100" t="s">
        <v>162</v>
      </c>
      <c r="C10" s="51">
        <v>190000</v>
      </c>
    </row>
    <row r="11" spans="1:9">
      <c r="A11" t="s">
        <v>169</v>
      </c>
      <c r="B11" s="100" t="s">
        <v>162</v>
      </c>
      <c r="C11" s="51">
        <v>180000</v>
      </c>
    </row>
    <row r="12" spans="1:9">
      <c r="A12" t="s">
        <v>170</v>
      </c>
      <c r="B12" s="100" t="s">
        <v>162</v>
      </c>
      <c r="C12" s="51">
        <v>500000</v>
      </c>
    </row>
    <row r="13" spans="1:9">
      <c r="A13" t="s">
        <v>171</v>
      </c>
      <c r="B13" s="100" t="s">
        <v>162</v>
      </c>
      <c r="C13" s="51">
        <v>500000</v>
      </c>
    </row>
    <row r="14" spans="1:9">
      <c r="A14" t="s">
        <v>172</v>
      </c>
      <c r="B14" s="100" t="s">
        <v>162</v>
      </c>
      <c r="C14" s="51">
        <v>150000</v>
      </c>
    </row>
    <row r="15" spans="1:9">
      <c r="A15" t="s">
        <v>173</v>
      </c>
      <c r="B15" s="100" t="s">
        <v>165</v>
      </c>
      <c r="C15" s="51">
        <v>270000</v>
      </c>
    </row>
    <row r="16" spans="1:9">
      <c r="A16" s="96" t="s">
        <v>174</v>
      </c>
      <c r="B16" s="100" t="s">
        <v>162</v>
      </c>
      <c r="C16" s="51">
        <v>240000</v>
      </c>
    </row>
    <row r="17" spans="1:3">
      <c r="A17" t="s">
        <v>50</v>
      </c>
      <c r="B17" s="100" t="s">
        <v>165</v>
      </c>
      <c r="C17" s="51">
        <v>4100</v>
      </c>
    </row>
    <row r="18" spans="1:3">
      <c r="A18" t="s">
        <v>48</v>
      </c>
      <c r="B18" s="100" t="s">
        <v>165</v>
      </c>
      <c r="C18" s="51">
        <v>12000</v>
      </c>
    </row>
    <row r="19" spans="1:3">
      <c r="A19" t="s">
        <v>53</v>
      </c>
      <c r="B19" s="100" t="s">
        <v>162</v>
      </c>
      <c r="C19" s="51">
        <v>21000</v>
      </c>
    </row>
    <row r="20" spans="1:3">
      <c r="A20" t="s">
        <v>175</v>
      </c>
      <c r="B20" s="100" t="s">
        <v>162</v>
      </c>
      <c r="C20" s="51">
        <v>21000</v>
      </c>
    </row>
    <row r="21" spans="1:3">
      <c r="A21" t="s">
        <v>42</v>
      </c>
      <c r="B21" s="100" t="s">
        <v>162</v>
      </c>
      <c r="C21" s="51">
        <v>3200</v>
      </c>
    </row>
    <row r="22" spans="1:3">
      <c r="A22" t="s">
        <v>176</v>
      </c>
      <c r="B22" s="100" t="s">
        <v>162</v>
      </c>
      <c r="C22" s="51">
        <v>4000</v>
      </c>
    </row>
    <row r="23" spans="1:3">
      <c r="A23" t="s">
        <v>177</v>
      </c>
      <c r="B23" s="100" t="s">
        <v>165</v>
      </c>
      <c r="C23" s="51">
        <v>3000</v>
      </c>
    </row>
    <row r="24" spans="1:3">
      <c r="A24" t="s">
        <v>178</v>
      </c>
      <c r="B24" s="100" t="s">
        <v>162</v>
      </c>
      <c r="C24" s="51">
        <v>3200</v>
      </c>
    </row>
    <row r="25" spans="1:3">
      <c r="A25" t="s">
        <v>179</v>
      </c>
      <c r="B25" s="100" t="s">
        <v>162</v>
      </c>
      <c r="C25" s="51">
        <v>2000</v>
      </c>
    </row>
    <row r="26" spans="1:3">
      <c r="A26" t="s">
        <v>180</v>
      </c>
      <c r="B26" s="100" t="s">
        <v>162</v>
      </c>
      <c r="C26" s="51">
        <v>18500</v>
      </c>
    </row>
    <row r="27" spans="1:3">
      <c r="A27" t="s">
        <v>181</v>
      </c>
      <c r="B27" s="100" t="s">
        <v>165</v>
      </c>
      <c r="C27" s="51">
        <v>15000</v>
      </c>
    </row>
    <row r="28" spans="1:3">
      <c r="A28" t="s">
        <v>182</v>
      </c>
      <c r="B28" s="100" t="s">
        <v>162</v>
      </c>
      <c r="C28" s="51">
        <v>8000</v>
      </c>
    </row>
    <row r="29" spans="1:3">
      <c r="A29" t="s">
        <v>45</v>
      </c>
      <c r="B29" s="100" t="s">
        <v>162</v>
      </c>
      <c r="C29" s="51">
        <v>12000</v>
      </c>
    </row>
    <row r="30" spans="1:3">
      <c r="A30" t="s">
        <v>183</v>
      </c>
      <c r="B30" s="100" t="s">
        <v>162</v>
      </c>
      <c r="C30" s="51">
        <v>10000</v>
      </c>
    </row>
    <row r="31" spans="1:3">
      <c r="A31" t="s">
        <v>184</v>
      </c>
      <c r="B31" s="100" t="s">
        <v>162</v>
      </c>
      <c r="C31" s="51">
        <v>2500</v>
      </c>
    </row>
    <row r="37" spans="1:3" ht="14.45">
      <c r="A37" s="8" t="s">
        <v>185</v>
      </c>
    </row>
    <row r="39" spans="1:3">
      <c r="A39" t="s">
        <v>186</v>
      </c>
      <c r="B39" s="100" t="s">
        <v>162</v>
      </c>
      <c r="C39" s="51">
        <v>13000</v>
      </c>
    </row>
    <row r="40" spans="1:3">
      <c r="A40" t="s">
        <v>187</v>
      </c>
      <c r="B40" s="100" t="s">
        <v>162</v>
      </c>
      <c r="C40" s="51">
        <v>13000</v>
      </c>
    </row>
    <row r="41" spans="1:3">
      <c r="A41" t="s">
        <v>188</v>
      </c>
      <c r="B41" s="100" t="s">
        <v>162</v>
      </c>
      <c r="C41" s="51">
        <v>13600</v>
      </c>
    </row>
    <row r="42" spans="1:3">
      <c r="A42" t="s">
        <v>189</v>
      </c>
      <c r="B42" s="100" t="s">
        <v>165</v>
      </c>
      <c r="C42" s="51">
        <v>2500</v>
      </c>
    </row>
    <row r="43" spans="1:3">
      <c r="A43" t="s">
        <v>190</v>
      </c>
      <c r="B43" s="100" t="s">
        <v>165</v>
      </c>
      <c r="C43" s="51">
        <v>2500</v>
      </c>
    </row>
    <row r="44" spans="1:3">
      <c r="A44" t="s">
        <v>191</v>
      </c>
      <c r="B44" s="100" t="s">
        <v>165</v>
      </c>
      <c r="C44" s="51">
        <v>180000</v>
      </c>
    </row>
    <row r="45" spans="1:3">
      <c r="A45" t="s">
        <v>192</v>
      </c>
      <c r="B45" s="100" t="s">
        <v>165</v>
      </c>
      <c r="C45" s="51">
        <v>220000</v>
      </c>
    </row>
    <row r="46" spans="1:3">
      <c r="A46" t="s">
        <v>73</v>
      </c>
      <c r="B46" s="100" t="s">
        <v>165</v>
      </c>
      <c r="C46" s="51">
        <v>180000</v>
      </c>
    </row>
    <row r="47" spans="1:3">
      <c r="A47" t="s">
        <v>193</v>
      </c>
      <c r="B47" s="100" t="s">
        <v>165</v>
      </c>
      <c r="C47" s="51">
        <v>120000</v>
      </c>
    </row>
    <row r="48" spans="1:3">
      <c r="A48" t="s">
        <v>194</v>
      </c>
      <c r="B48" s="100" t="s">
        <v>165</v>
      </c>
      <c r="C48" s="51">
        <v>80000</v>
      </c>
    </row>
    <row r="49" spans="1:3">
      <c r="A49" t="s">
        <v>195</v>
      </c>
      <c r="B49" s="100" t="s">
        <v>165</v>
      </c>
      <c r="C49" s="51">
        <v>120000</v>
      </c>
    </row>
    <row r="50" spans="1:3">
      <c r="A50" t="s">
        <v>64</v>
      </c>
      <c r="B50" s="100" t="s">
        <v>162</v>
      </c>
      <c r="C50" s="51">
        <v>19600</v>
      </c>
    </row>
    <row r="51" spans="1:3">
      <c r="A51" t="s">
        <v>196</v>
      </c>
      <c r="B51" s="100" t="s">
        <v>162</v>
      </c>
      <c r="C51" s="51">
        <v>22000</v>
      </c>
    </row>
    <row r="52" spans="1:3">
      <c r="A52" t="s">
        <v>197</v>
      </c>
      <c r="B52" s="100" t="s">
        <v>162</v>
      </c>
      <c r="C52" s="51">
        <v>22000</v>
      </c>
    </row>
    <row r="53" spans="1:3">
      <c r="A53" t="s">
        <v>67</v>
      </c>
      <c r="B53" s="100" t="s">
        <v>162</v>
      </c>
      <c r="C53" s="51">
        <v>190000</v>
      </c>
    </row>
    <row r="54" spans="1:3">
      <c r="A54" t="s">
        <v>198</v>
      </c>
      <c r="B54" s="100" t="s">
        <v>162</v>
      </c>
      <c r="C54" s="51">
        <v>190000</v>
      </c>
    </row>
    <row r="55" spans="1:3">
      <c r="A55" t="s">
        <v>199</v>
      </c>
      <c r="B55" s="100" t="s">
        <v>165</v>
      </c>
      <c r="C55" s="51">
        <v>18000</v>
      </c>
    </row>
    <row r="56" spans="1:3">
      <c r="A56" t="s">
        <v>200</v>
      </c>
      <c r="B56" s="100" t="s">
        <v>165</v>
      </c>
      <c r="C56" s="51">
        <v>18000</v>
      </c>
    </row>
    <row r="57" spans="1:3">
      <c r="A57" t="s">
        <v>201</v>
      </c>
      <c r="B57" s="100" t="s">
        <v>165</v>
      </c>
      <c r="C57" s="51">
        <v>22000</v>
      </c>
    </row>
    <row r="58" spans="1:3">
      <c r="A58" t="s">
        <v>70</v>
      </c>
      <c r="B58" s="100" t="s">
        <v>165</v>
      </c>
      <c r="C58" s="98">
        <v>1300000</v>
      </c>
    </row>
    <row r="59" spans="1:3">
      <c r="A59" t="s">
        <v>61</v>
      </c>
      <c r="B59" s="100" t="s">
        <v>162</v>
      </c>
      <c r="C59" s="51">
        <v>16000</v>
      </c>
    </row>
    <row r="60" spans="1:3">
      <c r="A60" t="s">
        <v>202</v>
      </c>
      <c r="B60" s="100" t="s">
        <v>162</v>
      </c>
      <c r="C60" s="51">
        <v>16000</v>
      </c>
    </row>
    <row r="61" spans="1:3">
      <c r="A61" t="s">
        <v>203</v>
      </c>
      <c r="B61" s="100" t="s">
        <v>162</v>
      </c>
      <c r="C61" s="51">
        <v>13000</v>
      </c>
    </row>
    <row r="62" spans="1:3">
      <c r="A62" t="s">
        <v>204</v>
      </c>
      <c r="B62" s="100" t="s">
        <v>162</v>
      </c>
      <c r="C62" s="51">
        <v>13000</v>
      </c>
    </row>
    <row r="64" spans="1:3">
      <c r="C64" s="98"/>
    </row>
    <row r="65" spans="1:3">
      <c r="C65" s="98"/>
    </row>
    <row r="67" spans="1:3" ht="14.45">
      <c r="A67" s="8" t="s">
        <v>205</v>
      </c>
    </row>
    <row r="68" spans="1:3" ht="14.45">
      <c r="A68" s="8"/>
    </row>
    <row r="69" spans="1:3" ht="13.9">
      <c r="A69" s="50" t="s">
        <v>206</v>
      </c>
      <c r="C69" s="51">
        <v>180000</v>
      </c>
    </row>
    <row r="70" spans="1:3">
      <c r="A70" t="s">
        <v>78</v>
      </c>
      <c r="B70" s="100" t="s">
        <v>162</v>
      </c>
      <c r="C70" s="51">
        <v>180000</v>
      </c>
    </row>
    <row r="71" spans="1:3">
      <c r="A71" t="s">
        <v>207</v>
      </c>
      <c r="B71" s="100" t="s">
        <v>162</v>
      </c>
      <c r="C71" s="51">
        <v>180000</v>
      </c>
    </row>
    <row r="72" spans="1:3">
      <c r="A72" t="s">
        <v>208</v>
      </c>
      <c r="B72" s="100" t="s">
        <v>162</v>
      </c>
      <c r="C72" s="51">
        <v>175000</v>
      </c>
    </row>
    <row r="73" spans="1:3">
      <c r="A73" t="s">
        <v>209</v>
      </c>
      <c r="B73" s="100" t="s">
        <v>162</v>
      </c>
      <c r="C73" s="51">
        <v>175000</v>
      </c>
    </row>
    <row r="74" spans="1:3">
      <c r="A74" t="s">
        <v>210</v>
      </c>
      <c r="B74" s="100" t="s">
        <v>162</v>
      </c>
      <c r="C74" s="51">
        <v>175000</v>
      </c>
    </row>
    <row r="75" spans="1:3">
      <c r="A75" t="s">
        <v>211</v>
      </c>
      <c r="B75" s="100" t="s">
        <v>162</v>
      </c>
      <c r="C75" s="51">
        <v>150000</v>
      </c>
    </row>
    <row r="76" spans="1:3">
      <c r="A76" t="s">
        <v>212</v>
      </c>
      <c r="B76" s="100" t="s">
        <v>162</v>
      </c>
      <c r="C76" s="51">
        <v>100000</v>
      </c>
    </row>
    <row r="77" spans="1:3">
      <c r="A77" t="s">
        <v>77</v>
      </c>
      <c r="B77" s="100" t="s">
        <v>162</v>
      </c>
      <c r="C77" s="51">
        <v>150000</v>
      </c>
    </row>
    <row r="78" spans="1:3">
      <c r="A78" t="s">
        <v>213</v>
      </c>
      <c r="B78" s="100" t="s">
        <v>162</v>
      </c>
      <c r="C78" s="51">
        <v>100000</v>
      </c>
    </row>
    <row r="79" spans="1:3">
      <c r="A79" t="s">
        <v>214</v>
      </c>
      <c r="B79" s="100" t="s">
        <v>162</v>
      </c>
      <c r="C79" s="51">
        <v>150000</v>
      </c>
    </row>
    <row r="80" spans="1:3">
      <c r="A80" t="s">
        <v>215</v>
      </c>
      <c r="B80" s="100" t="s">
        <v>162</v>
      </c>
      <c r="C80" s="51">
        <v>150000</v>
      </c>
    </row>
    <row r="81" spans="1:3">
      <c r="A81" t="s">
        <v>216</v>
      </c>
      <c r="B81" s="100" t="s">
        <v>162</v>
      </c>
      <c r="C81" s="51">
        <v>25000</v>
      </c>
    </row>
    <row r="82" spans="1:3">
      <c r="A82" t="s">
        <v>217</v>
      </c>
      <c r="B82" s="100" t="s">
        <v>162</v>
      </c>
      <c r="C82" s="51">
        <v>25000</v>
      </c>
    </row>
    <row r="83" spans="1:3">
      <c r="A83" t="s">
        <v>218</v>
      </c>
      <c r="B83" s="100" t="s">
        <v>162</v>
      </c>
      <c r="C83" s="51">
        <v>25000</v>
      </c>
    </row>
    <row r="84" spans="1:3">
      <c r="A84" t="s">
        <v>219</v>
      </c>
      <c r="B84" s="100" t="s">
        <v>162</v>
      </c>
      <c r="C84" s="51">
        <v>25000</v>
      </c>
    </row>
    <row r="85" spans="1:3">
      <c r="A85" t="s">
        <v>80</v>
      </c>
      <c r="B85" s="100" t="s">
        <v>162</v>
      </c>
      <c r="C85" s="51">
        <v>25000</v>
      </c>
    </row>
    <row r="86" spans="1:3">
      <c r="A86" t="s">
        <v>220</v>
      </c>
      <c r="B86" s="100" t="s">
        <v>162</v>
      </c>
      <c r="C86" s="51">
        <v>175000</v>
      </c>
    </row>
    <row r="87" spans="1:3">
      <c r="A87" t="s">
        <v>79</v>
      </c>
      <c r="B87" s="100" t="s">
        <v>162</v>
      </c>
      <c r="C87" s="51">
        <v>175000</v>
      </c>
    </row>
    <row r="88" spans="1:3">
      <c r="A88" t="s">
        <v>221</v>
      </c>
      <c r="B88" s="100" t="s">
        <v>162</v>
      </c>
      <c r="C88" s="51">
        <v>175000</v>
      </c>
    </row>
    <row r="89" spans="1:3">
      <c r="A89" t="s">
        <v>222</v>
      </c>
      <c r="B89" s="100" t="s">
        <v>162</v>
      </c>
      <c r="C89" s="51">
        <v>175000</v>
      </c>
    </row>
    <row r="93" spans="1:3" ht="14.45">
      <c r="A93" s="8" t="s">
        <v>223</v>
      </c>
    </row>
    <row r="95" spans="1:3">
      <c r="A95" t="s">
        <v>82</v>
      </c>
      <c r="B95" s="100" t="s">
        <v>165</v>
      </c>
      <c r="C95" s="51">
        <v>18000</v>
      </c>
    </row>
    <row r="96" spans="1:3">
      <c r="A96" t="s">
        <v>224</v>
      </c>
      <c r="B96" s="100" t="s">
        <v>162</v>
      </c>
      <c r="C96" s="51">
        <v>10000</v>
      </c>
    </row>
    <row r="97" spans="1:3">
      <c r="A97" t="s">
        <v>225</v>
      </c>
      <c r="B97" s="100" t="s">
        <v>165</v>
      </c>
      <c r="C97" s="51">
        <v>400000</v>
      </c>
    </row>
    <row r="98" spans="1:3">
      <c r="A98" t="s">
        <v>226</v>
      </c>
      <c r="B98" s="100" t="s">
        <v>162</v>
      </c>
      <c r="C98" s="51">
        <v>80000</v>
      </c>
    </row>
    <row r="99" spans="1:3">
      <c r="A99" t="s">
        <v>227</v>
      </c>
      <c r="B99" s="100" t="s">
        <v>162</v>
      </c>
      <c r="C99" s="51">
        <v>225000</v>
      </c>
    </row>
    <row r="100" spans="1:3">
      <c r="A100" t="s">
        <v>228</v>
      </c>
      <c r="B100" s="100" t="s">
        <v>162</v>
      </c>
      <c r="C100" s="51">
        <v>200000</v>
      </c>
    </row>
    <row r="101" spans="1:3">
      <c r="A101" t="s">
        <v>83</v>
      </c>
      <c r="B101" s="100" t="s">
        <v>165</v>
      </c>
      <c r="C101" s="51">
        <v>15000</v>
      </c>
    </row>
    <row r="102" spans="1:3">
      <c r="A102" t="s">
        <v>229</v>
      </c>
      <c r="B102" s="100" t="s">
        <v>165</v>
      </c>
      <c r="C102" s="51">
        <v>4000</v>
      </c>
    </row>
    <row r="103" spans="1:3">
      <c r="A103" t="s">
        <v>230</v>
      </c>
      <c r="B103" s="51" t="s">
        <v>162</v>
      </c>
      <c r="C103" s="51">
        <v>18000</v>
      </c>
    </row>
    <row r="104" spans="1:3">
      <c r="A104" t="s">
        <v>84</v>
      </c>
      <c r="B104" s="100" t="s">
        <v>165</v>
      </c>
      <c r="C104" s="51">
        <v>8000</v>
      </c>
    </row>
    <row r="119" spans="1:5">
      <c r="A119">
        <v>1</v>
      </c>
      <c r="B119" s="51">
        <v>2</v>
      </c>
      <c r="C119" s="51">
        <v>3</v>
      </c>
      <c r="D119">
        <v>4</v>
      </c>
      <c r="E119">
        <v>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FD38-95B1-49EE-A639-85BA54909A29}">
  <dimension ref="A11:A12"/>
  <sheetViews>
    <sheetView workbookViewId="0">
      <selection activeCell="D19" sqref="D19"/>
    </sheetView>
  </sheetViews>
  <sheetFormatPr defaultRowHeight="13.15"/>
  <sheetData>
    <row r="11" spans="1:1" ht="17.45">
      <c r="A11" s="49" t="s">
        <v>231</v>
      </c>
    </row>
    <row r="12" spans="1:1" ht="17.45">
      <c r="A12" s="49" t="s">
        <v>232</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Acrobat Document" dvAspect="DVASPECT_ICON" shapeId="5123" r:id="rId4">
          <objectPr defaultSize="0" autoPict="0" r:id="rId5">
            <anchor moveWithCells="1">
              <from>
                <xdr:col>0</xdr:col>
                <xdr:colOff>228600</xdr:colOff>
                <xdr:row>1</xdr:row>
                <xdr:rowOff>175260</xdr:rowOff>
              </from>
              <to>
                <xdr:col>3</xdr:col>
                <xdr:colOff>441960</xdr:colOff>
                <xdr:row>9</xdr:row>
                <xdr:rowOff>152400</xdr:rowOff>
              </to>
            </anchor>
          </objectPr>
        </oleObject>
      </mc:Choice>
      <mc:Fallback>
        <oleObject progId="Acrobat Document" dvAspect="DVASPECT_ICON" shapeId="5123"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CC18-B212-48EF-8F8C-DE5BA3345D56}">
  <dimension ref="A1:V73"/>
  <sheetViews>
    <sheetView workbookViewId="0">
      <pane ySplit="1" topLeftCell="A2" activePane="bottomLeft" state="frozen"/>
      <selection pane="bottomLeft" activeCell="B16" sqref="B16"/>
    </sheetView>
  </sheetViews>
  <sheetFormatPr defaultColWidth="8.83203125" defaultRowHeight="13.15"/>
  <cols>
    <col min="1" max="1" width="26.6640625" style="73" customWidth="1"/>
    <col min="2" max="2" width="34.83203125" style="73" customWidth="1"/>
    <col min="3" max="3" width="11.5" style="73" customWidth="1"/>
    <col min="4" max="6" width="10.5" style="73" customWidth="1"/>
    <col min="7" max="7" width="8" style="73" customWidth="1"/>
    <col min="8" max="8" width="6.83203125" style="73" customWidth="1"/>
    <col min="9" max="9" width="9.33203125" style="73" customWidth="1"/>
    <col min="10" max="10" width="11.5" style="73" customWidth="1"/>
    <col min="11" max="11" width="10.5" style="73" customWidth="1"/>
    <col min="12" max="12" width="9.33203125" style="73" customWidth="1"/>
    <col min="13" max="14" width="10.5" style="73" customWidth="1"/>
    <col min="15" max="15" width="9.33203125" style="73" customWidth="1"/>
    <col min="16" max="16" width="12.6640625" style="73" customWidth="1"/>
    <col min="17" max="17" width="10.5" style="73" customWidth="1"/>
    <col min="18" max="18" width="6.83203125" style="73" customWidth="1"/>
    <col min="19" max="19" width="10.5" style="73" customWidth="1"/>
    <col min="20" max="20" width="8" style="73" customWidth="1"/>
    <col min="21" max="21" width="9.33203125" style="73" customWidth="1"/>
    <col min="22" max="22" width="39.5" style="73" customWidth="1"/>
    <col min="23" max="16384" width="8.83203125" style="73"/>
  </cols>
  <sheetData>
    <row r="1" spans="1:22" ht="130.15" customHeight="1">
      <c r="A1" s="326" t="s">
        <v>233</v>
      </c>
      <c r="B1" s="328" t="s">
        <v>234</v>
      </c>
      <c r="C1" s="330" t="s">
        <v>235</v>
      </c>
      <c r="D1" s="332" t="s">
        <v>236</v>
      </c>
      <c r="E1" s="333"/>
      <c r="F1" s="320" t="s">
        <v>237</v>
      </c>
      <c r="G1" s="320" t="s">
        <v>238</v>
      </c>
      <c r="H1" s="320" t="s">
        <v>239</v>
      </c>
      <c r="I1" s="322" t="s">
        <v>240</v>
      </c>
      <c r="J1" s="324" t="s">
        <v>241</v>
      </c>
      <c r="K1" s="320" t="s">
        <v>242</v>
      </c>
      <c r="L1" s="320" t="s">
        <v>243</v>
      </c>
      <c r="M1" s="320" t="s">
        <v>244</v>
      </c>
      <c r="N1" s="320" t="s">
        <v>245</v>
      </c>
      <c r="O1" s="336" t="s">
        <v>246</v>
      </c>
      <c r="P1" s="322" t="s">
        <v>247</v>
      </c>
      <c r="Q1" s="92" t="s">
        <v>248</v>
      </c>
      <c r="R1" s="320" t="s">
        <v>249</v>
      </c>
      <c r="S1" s="322" t="s">
        <v>250</v>
      </c>
      <c r="T1" s="322" t="s">
        <v>251</v>
      </c>
      <c r="U1" s="334" t="s">
        <v>252</v>
      </c>
      <c r="V1" s="74"/>
    </row>
    <row r="2" spans="1:22" ht="28.9" customHeight="1">
      <c r="A2" s="327"/>
      <c r="B2" s="329"/>
      <c r="C2" s="331"/>
      <c r="D2" s="92" t="s">
        <v>253</v>
      </c>
      <c r="E2" s="92" t="s">
        <v>254</v>
      </c>
      <c r="F2" s="321"/>
      <c r="G2" s="321"/>
      <c r="H2" s="321"/>
      <c r="I2" s="323"/>
      <c r="J2" s="325"/>
      <c r="K2" s="321"/>
      <c r="L2" s="321"/>
      <c r="M2" s="321"/>
      <c r="N2" s="321"/>
      <c r="O2" s="337"/>
      <c r="P2" s="323"/>
      <c r="Q2" s="93"/>
      <c r="R2" s="321"/>
      <c r="S2" s="323"/>
      <c r="T2" s="323"/>
      <c r="U2" s="335"/>
      <c r="V2" s="75"/>
    </row>
    <row r="3" spans="1:22" ht="16.149999999999999" customHeight="1">
      <c r="A3" s="76" t="s">
        <v>255</v>
      </c>
      <c r="B3" s="77"/>
      <c r="C3" s="77"/>
      <c r="D3" s="77"/>
      <c r="E3" s="77"/>
      <c r="F3" s="77"/>
      <c r="G3" s="77"/>
      <c r="H3" s="77"/>
      <c r="I3" s="77"/>
      <c r="J3" s="77"/>
      <c r="K3" s="77"/>
      <c r="L3" s="77"/>
      <c r="M3" s="77"/>
      <c r="N3" s="77"/>
      <c r="O3" s="77"/>
      <c r="P3" s="77"/>
      <c r="Q3" s="77"/>
      <c r="R3" s="77"/>
      <c r="S3" s="77"/>
      <c r="T3" s="77"/>
      <c r="U3" s="77"/>
      <c r="V3" s="78"/>
    </row>
    <row r="4" spans="1:22" ht="16.149999999999999" customHeight="1">
      <c r="A4" s="79" t="s">
        <v>256</v>
      </c>
      <c r="B4" s="80" t="s">
        <v>257</v>
      </c>
      <c r="C4" s="81">
        <v>227000</v>
      </c>
      <c r="D4" s="82">
        <v>8</v>
      </c>
      <c r="E4" s="82">
        <v>15</v>
      </c>
      <c r="F4" s="83">
        <v>0.6</v>
      </c>
      <c r="G4" s="84" t="s">
        <v>258</v>
      </c>
      <c r="H4" s="84" t="s">
        <v>259</v>
      </c>
      <c r="I4" s="84" t="s">
        <v>260</v>
      </c>
      <c r="J4" s="84" t="s">
        <v>261</v>
      </c>
      <c r="K4" s="84" t="s">
        <v>262</v>
      </c>
      <c r="L4" s="84" t="s">
        <v>260</v>
      </c>
      <c r="M4" s="84" t="s">
        <v>263</v>
      </c>
      <c r="N4" s="84" t="s">
        <v>263</v>
      </c>
      <c r="O4" s="84" t="s">
        <v>264</v>
      </c>
      <c r="P4" s="84" t="s">
        <v>260</v>
      </c>
      <c r="Q4" s="85" t="s">
        <v>265</v>
      </c>
      <c r="R4" s="84" t="s">
        <v>260</v>
      </c>
      <c r="S4" s="84" t="s">
        <v>260</v>
      </c>
      <c r="T4" s="84" t="s">
        <v>266</v>
      </c>
      <c r="U4" s="84" t="s">
        <v>267</v>
      </c>
      <c r="V4" s="78"/>
    </row>
    <row r="5" spans="1:22" ht="16.899999999999999" customHeight="1">
      <c r="A5" s="79" t="s">
        <v>268</v>
      </c>
      <c r="B5" s="80" t="s">
        <v>269</v>
      </c>
      <c r="C5" s="81">
        <v>1748</v>
      </c>
      <c r="D5" s="84" t="s">
        <v>270</v>
      </c>
      <c r="E5" s="84" t="s">
        <v>271</v>
      </c>
      <c r="F5" s="83">
        <v>1</v>
      </c>
      <c r="G5" s="84" t="s">
        <v>258</v>
      </c>
      <c r="H5" s="84" t="s">
        <v>272</v>
      </c>
      <c r="I5" s="84" t="s">
        <v>259</v>
      </c>
      <c r="J5" s="84" t="s">
        <v>261</v>
      </c>
      <c r="K5" s="84" t="s">
        <v>262</v>
      </c>
      <c r="L5" s="84" t="s">
        <v>259</v>
      </c>
      <c r="M5" s="84" t="s">
        <v>259</v>
      </c>
      <c r="N5" s="84" t="s">
        <v>263</v>
      </c>
      <c r="O5" s="84" t="s">
        <v>273</v>
      </c>
      <c r="P5" s="84" t="s">
        <v>259</v>
      </c>
      <c r="Q5" s="85" t="s">
        <v>265</v>
      </c>
      <c r="R5" s="84" t="s">
        <v>266</v>
      </c>
      <c r="S5" s="84" t="s">
        <v>259</v>
      </c>
      <c r="T5" s="84" t="s">
        <v>266</v>
      </c>
      <c r="U5" s="84" t="s">
        <v>267</v>
      </c>
      <c r="V5" s="78"/>
    </row>
    <row r="6" spans="1:22" ht="16.149999999999999" customHeight="1">
      <c r="A6" s="79" t="s">
        <v>274</v>
      </c>
      <c r="B6" s="80" t="s">
        <v>275</v>
      </c>
      <c r="C6" s="81">
        <v>7300</v>
      </c>
      <c r="D6" s="84" t="s">
        <v>276</v>
      </c>
      <c r="E6" s="84" t="s">
        <v>277</v>
      </c>
      <c r="F6" s="83">
        <v>1</v>
      </c>
      <c r="G6" s="84" t="s">
        <v>278</v>
      </c>
      <c r="H6" s="84" t="s">
        <v>272</v>
      </c>
      <c r="I6" s="84" t="s">
        <v>259</v>
      </c>
      <c r="J6" s="84" t="s">
        <v>261</v>
      </c>
      <c r="K6" s="84" t="s">
        <v>262</v>
      </c>
      <c r="L6" s="84" t="s">
        <v>259</v>
      </c>
      <c r="M6" s="84" t="s">
        <v>259</v>
      </c>
      <c r="N6" s="84" t="s">
        <v>263</v>
      </c>
      <c r="O6" s="84" t="s">
        <v>279</v>
      </c>
      <c r="P6" s="84" t="s">
        <v>260</v>
      </c>
      <c r="Q6" s="85" t="s">
        <v>265</v>
      </c>
      <c r="R6" s="84" t="s">
        <v>266</v>
      </c>
      <c r="S6" s="84" t="s">
        <v>259</v>
      </c>
      <c r="T6" s="84" t="s">
        <v>266</v>
      </c>
      <c r="U6" s="84" t="s">
        <v>267</v>
      </c>
      <c r="V6" s="78"/>
    </row>
    <row r="7" spans="1:22" ht="16.149999999999999" customHeight="1">
      <c r="A7" s="79" t="s">
        <v>280</v>
      </c>
      <c r="B7" s="80" t="s">
        <v>281</v>
      </c>
      <c r="C7" s="81">
        <v>469000</v>
      </c>
      <c r="D7" s="84" t="s">
        <v>282</v>
      </c>
      <c r="E7" s="84" t="s">
        <v>283</v>
      </c>
      <c r="F7" s="83">
        <v>0.3</v>
      </c>
      <c r="G7" s="84" t="s">
        <v>278</v>
      </c>
      <c r="H7" s="84" t="s">
        <v>259</v>
      </c>
      <c r="I7" s="84" t="s">
        <v>259</v>
      </c>
      <c r="J7" s="84" t="s">
        <v>261</v>
      </c>
      <c r="K7" s="84" t="s">
        <v>262</v>
      </c>
      <c r="L7" s="84" t="s">
        <v>259</v>
      </c>
      <c r="M7" s="84" t="s">
        <v>259</v>
      </c>
      <c r="N7" s="84" t="s">
        <v>263</v>
      </c>
      <c r="O7" s="84" t="s">
        <v>273</v>
      </c>
      <c r="P7" s="84" t="s">
        <v>260</v>
      </c>
      <c r="Q7" s="85" t="s">
        <v>284</v>
      </c>
      <c r="R7" s="84" t="s">
        <v>260</v>
      </c>
      <c r="S7" s="84" t="s">
        <v>263</v>
      </c>
      <c r="T7" s="84" t="s">
        <v>266</v>
      </c>
      <c r="U7" s="84" t="s">
        <v>267</v>
      </c>
      <c r="V7" s="78"/>
    </row>
    <row r="8" spans="1:22" ht="16.149999999999999" customHeight="1">
      <c r="A8" s="79" t="s">
        <v>285</v>
      </c>
      <c r="B8" s="80" t="s">
        <v>286</v>
      </c>
      <c r="C8" s="81">
        <v>270000</v>
      </c>
      <c r="D8" s="82">
        <v>10</v>
      </c>
      <c r="E8" s="82">
        <v>15</v>
      </c>
      <c r="F8" s="83">
        <v>0.3</v>
      </c>
      <c r="G8" s="84" t="s">
        <v>278</v>
      </c>
      <c r="H8" s="84" t="s">
        <v>272</v>
      </c>
      <c r="I8" s="84" t="s">
        <v>259</v>
      </c>
      <c r="J8" s="84" t="s">
        <v>261</v>
      </c>
      <c r="K8" s="84" t="s">
        <v>262</v>
      </c>
      <c r="L8" s="84" t="s">
        <v>259</v>
      </c>
      <c r="M8" s="84" t="s">
        <v>259</v>
      </c>
      <c r="N8" s="84" t="s">
        <v>263</v>
      </c>
      <c r="O8" s="84" t="s">
        <v>273</v>
      </c>
      <c r="P8" s="84" t="s">
        <v>260</v>
      </c>
      <c r="Q8" s="85" t="s">
        <v>284</v>
      </c>
      <c r="R8" s="84" t="s">
        <v>260</v>
      </c>
      <c r="S8" s="84" t="s">
        <v>263</v>
      </c>
      <c r="T8" s="84" t="s">
        <v>266</v>
      </c>
      <c r="U8" s="84" t="s">
        <v>267</v>
      </c>
      <c r="V8" s="78"/>
    </row>
    <row r="9" spans="1:22" ht="16.149999999999999" customHeight="1">
      <c r="A9" s="79" t="s">
        <v>287</v>
      </c>
      <c r="B9" s="80" t="s">
        <v>288</v>
      </c>
      <c r="C9" s="81">
        <v>500000</v>
      </c>
      <c r="D9" s="84" t="s">
        <v>283</v>
      </c>
      <c r="E9" s="84" t="s">
        <v>283</v>
      </c>
      <c r="F9" s="83">
        <v>0.3</v>
      </c>
      <c r="G9" s="84" t="s">
        <v>258</v>
      </c>
      <c r="H9" s="84" t="s">
        <v>272</v>
      </c>
      <c r="I9" s="84" t="s">
        <v>263</v>
      </c>
      <c r="J9" s="84" t="s">
        <v>261</v>
      </c>
      <c r="K9" s="84" t="s">
        <v>262</v>
      </c>
      <c r="L9" s="84" t="s">
        <v>263</v>
      </c>
      <c r="M9" s="84" t="s">
        <v>259</v>
      </c>
      <c r="N9" s="84" t="s">
        <v>263</v>
      </c>
      <c r="O9" s="84" t="s">
        <v>289</v>
      </c>
      <c r="P9" s="84" t="s">
        <v>290</v>
      </c>
      <c r="Q9" s="85" t="s">
        <v>284</v>
      </c>
      <c r="R9" s="84" t="s">
        <v>260</v>
      </c>
      <c r="S9" s="84" t="s">
        <v>260</v>
      </c>
      <c r="T9" s="84" t="s">
        <v>266</v>
      </c>
      <c r="U9" s="84" t="s">
        <v>267</v>
      </c>
      <c r="V9" s="78"/>
    </row>
    <row r="10" spans="1:22" ht="15" customHeight="1">
      <c r="A10" s="79" t="s">
        <v>291</v>
      </c>
      <c r="B10" s="80" t="s">
        <v>292</v>
      </c>
      <c r="C10" s="81">
        <v>175000</v>
      </c>
      <c r="D10" s="84" t="s">
        <v>293</v>
      </c>
      <c r="E10" s="84" t="s">
        <v>294</v>
      </c>
      <c r="F10" s="83">
        <v>0.6</v>
      </c>
      <c r="G10" s="84" t="s">
        <v>258</v>
      </c>
      <c r="H10" s="84" t="s">
        <v>272</v>
      </c>
      <c r="I10" s="84" t="s">
        <v>259</v>
      </c>
      <c r="J10" s="84" t="s">
        <v>261</v>
      </c>
      <c r="K10" s="84" t="s">
        <v>262</v>
      </c>
      <c r="L10" s="84" t="s">
        <v>260</v>
      </c>
      <c r="M10" s="84" t="s">
        <v>260</v>
      </c>
      <c r="N10" s="84" t="s">
        <v>263</v>
      </c>
      <c r="O10" s="84" t="s">
        <v>295</v>
      </c>
      <c r="P10" s="84" t="s">
        <v>260</v>
      </c>
      <c r="Q10" s="85" t="s">
        <v>284</v>
      </c>
      <c r="R10" s="84" t="s">
        <v>260</v>
      </c>
      <c r="S10" s="84" t="s">
        <v>260</v>
      </c>
      <c r="T10" s="84" t="s">
        <v>266</v>
      </c>
      <c r="U10" s="84" t="s">
        <v>267</v>
      </c>
      <c r="V10" s="78"/>
    </row>
    <row r="11" spans="1:22" ht="15" customHeight="1">
      <c r="A11" s="79" t="s">
        <v>296</v>
      </c>
      <c r="B11" s="80" t="s">
        <v>297</v>
      </c>
      <c r="C11" s="81">
        <v>120000</v>
      </c>
      <c r="D11" s="82">
        <v>5</v>
      </c>
      <c r="E11" s="84" t="s">
        <v>298</v>
      </c>
      <c r="F11" s="83">
        <v>0.5</v>
      </c>
      <c r="G11" s="84" t="s">
        <v>258</v>
      </c>
      <c r="H11" s="84" t="s">
        <v>272</v>
      </c>
      <c r="I11" s="84" t="s">
        <v>260</v>
      </c>
      <c r="J11" s="84" t="s">
        <v>261</v>
      </c>
      <c r="K11" s="84" t="s">
        <v>262</v>
      </c>
      <c r="L11" s="84" t="s">
        <v>260</v>
      </c>
      <c r="M11" s="84" t="s">
        <v>263</v>
      </c>
      <c r="N11" s="84" t="s">
        <v>263</v>
      </c>
      <c r="O11" s="84" t="s">
        <v>273</v>
      </c>
      <c r="P11" s="84" t="s">
        <v>259</v>
      </c>
      <c r="Q11" s="85" t="s">
        <v>284</v>
      </c>
      <c r="R11" s="84" t="s">
        <v>260</v>
      </c>
      <c r="S11" s="84" t="s">
        <v>259</v>
      </c>
      <c r="T11" s="84" t="s">
        <v>266</v>
      </c>
      <c r="U11" s="84" t="s">
        <v>267</v>
      </c>
      <c r="V11" s="78"/>
    </row>
    <row r="12" spans="1:22" ht="15" customHeight="1">
      <c r="A12" s="79" t="s">
        <v>299</v>
      </c>
      <c r="B12" s="80" t="s">
        <v>300</v>
      </c>
      <c r="C12" s="81">
        <v>502500</v>
      </c>
      <c r="D12" s="82">
        <v>2</v>
      </c>
      <c r="E12" s="82">
        <v>3</v>
      </c>
      <c r="F12" s="83">
        <v>0.3</v>
      </c>
      <c r="G12" s="84" t="s">
        <v>258</v>
      </c>
      <c r="H12" s="84" t="s">
        <v>259</v>
      </c>
      <c r="I12" s="84" t="s">
        <v>263</v>
      </c>
      <c r="J12" s="84" t="s">
        <v>261</v>
      </c>
      <c r="K12" s="84" t="s">
        <v>262</v>
      </c>
      <c r="L12" s="84" t="s">
        <v>260</v>
      </c>
      <c r="M12" s="84" t="s">
        <v>259</v>
      </c>
      <c r="N12" s="84" t="s">
        <v>263</v>
      </c>
      <c r="O12" s="84" t="s">
        <v>273</v>
      </c>
      <c r="P12" s="84" t="s">
        <v>260</v>
      </c>
      <c r="Q12" s="85" t="s">
        <v>284</v>
      </c>
      <c r="R12" s="84" t="s">
        <v>260</v>
      </c>
      <c r="S12" s="84" t="s">
        <v>259</v>
      </c>
      <c r="T12" s="84" t="s">
        <v>266</v>
      </c>
      <c r="U12" s="84" t="s">
        <v>267</v>
      </c>
      <c r="V12" s="78"/>
    </row>
    <row r="13" spans="1:22" ht="16.149999999999999" customHeight="1">
      <c r="A13" s="79" t="s">
        <v>301</v>
      </c>
      <c r="B13" s="80" t="s">
        <v>302</v>
      </c>
      <c r="C13" s="81">
        <v>140000</v>
      </c>
      <c r="D13" s="84" t="s">
        <v>303</v>
      </c>
      <c r="E13" s="84" t="s">
        <v>303</v>
      </c>
      <c r="F13" s="83">
        <v>0.3</v>
      </c>
      <c r="G13" s="84" t="s">
        <v>258</v>
      </c>
      <c r="H13" s="84" t="s">
        <v>272</v>
      </c>
      <c r="I13" s="84" t="s">
        <v>263</v>
      </c>
      <c r="J13" s="84" t="s">
        <v>261</v>
      </c>
      <c r="K13" s="84" t="s">
        <v>262</v>
      </c>
      <c r="L13" s="84" t="s">
        <v>260</v>
      </c>
      <c r="M13" s="84" t="s">
        <v>259</v>
      </c>
      <c r="N13" s="84" t="s">
        <v>263</v>
      </c>
      <c r="O13" s="84" t="s">
        <v>304</v>
      </c>
      <c r="P13" s="84" t="s">
        <v>260</v>
      </c>
      <c r="Q13" s="85" t="s">
        <v>284</v>
      </c>
      <c r="R13" s="84" t="s">
        <v>260</v>
      </c>
      <c r="S13" s="84" t="s">
        <v>260</v>
      </c>
      <c r="T13" s="84" t="s">
        <v>266</v>
      </c>
      <c r="U13" s="84" t="s">
        <v>267</v>
      </c>
      <c r="V13" s="78"/>
    </row>
    <row r="14" spans="1:22" ht="16.149999999999999" customHeight="1">
      <c r="A14" s="79" t="s">
        <v>305</v>
      </c>
      <c r="B14" s="80" t="s">
        <v>306</v>
      </c>
      <c r="C14" s="81">
        <v>240000</v>
      </c>
      <c r="D14" s="84" t="s">
        <v>307</v>
      </c>
      <c r="E14" s="84" t="s">
        <v>308</v>
      </c>
      <c r="F14" s="83">
        <v>0.5</v>
      </c>
      <c r="G14" s="84" t="s">
        <v>258</v>
      </c>
      <c r="H14" s="84" t="s">
        <v>309</v>
      </c>
      <c r="I14" s="84" t="s">
        <v>260</v>
      </c>
      <c r="J14" s="84" t="s">
        <v>261</v>
      </c>
      <c r="K14" s="84" t="s">
        <v>262</v>
      </c>
      <c r="L14" s="84" t="s">
        <v>260</v>
      </c>
      <c r="M14" s="84" t="s">
        <v>263</v>
      </c>
      <c r="N14" s="84" t="s">
        <v>263</v>
      </c>
      <c r="O14" s="84" t="s">
        <v>273</v>
      </c>
      <c r="P14" s="84" t="s">
        <v>260</v>
      </c>
      <c r="Q14" s="85" t="s">
        <v>265</v>
      </c>
      <c r="R14" s="84" t="s">
        <v>260</v>
      </c>
      <c r="S14" s="84" t="s">
        <v>259</v>
      </c>
      <c r="T14" s="84" t="s">
        <v>266</v>
      </c>
      <c r="U14" s="84" t="s">
        <v>267</v>
      </c>
      <c r="V14" s="78"/>
    </row>
    <row r="15" spans="1:22" ht="15" customHeight="1">
      <c r="A15" s="79" t="s">
        <v>310</v>
      </c>
      <c r="B15" s="80" t="s">
        <v>311</v>
      </c>
      <c r="C15" s="81">
        <v>220000</v>
      </c>
      <c r="D15" s="82">
        <v>4</v>
      </c>
      <c r="E15" s="84" t="s">
        <v>312</v>
      </c>
      <c r="F15" s="83">
        <v>0.6</v>
      </c>
      <c r="G15" s="84" t="s">
        <v>258</v>
      </c>
      <c r="H15" s="84" t="s">
        <v>313</v>
      </c>
      <c r="I15" s="84" t="s">
        <v>263</v>
      </c>
      <c r="J15" s="84" t="s">
        <v>262</v>
      </c>
      <c r="K15" s="84" t="s">
        <v>262</v>
      </c>
      <c r="L15" s="84" t="s">
        <v>260</v>
      </c>
      <c r="M15" s="84" t="s">
        <v>259</v>
      </c>
      <c r="N15" s="84" t="s">
        <v>260</v>
      </c>
      <c r="O15" s="84" t="s">
        <v>289</v>
      </c>
      <c r="P15" s="84" t="s">
        <v>260</v>
      </c>
      <c r="Q15" s="85" t="s">
        <v>265</v>
      </c>
      <c r="R15" s="84" t="s">
        <v>260</v>
      </c>
      <c r="S15" s="84" t="s">
        <v>260</v>
      </c>
      <c r="T15" s="84" t="s">
        <v>266</v>
      </c>
      <c r="U15" s="84" t="s">
        <v>267</v>
      </c>
      <c r="V15" s="78"/>
    </row>
    <row r="16" spans="1:22" ht="16.149999999999999" customHeight="1">
      <c r="A16" s="79" t="s">
        <v>314</v>
      </c>
      <c r="B16" s="80" t="s">
        <v>315</v>
      </c>
      <c r="C16" s="81">
        <v>4700</v>
      </c>
      <c r="D16" s="84" t="s">
        <v>316</v>
      </c>
      <c r="E16" s="84" t="s">
        <v>317</v>
      </c>
      <c r="F16" s="83">
        <v>1.3</v>
      </c>
      <c r="G16" s="84" t="s">
        <v>278</v>
      </c>
      <c r="H16" s="84" t="s">
        <v>272</v>
      </c>
      <c r="I16" s="84" t="s">
        <v>259</v>
      </c>
      <c r="J16" s="84" t="s">
        <v>261</v>
      </c>
      <c r="K16" s="84" t="s">
        <v>262</v>
      </c>
      <c r="L16" s="84" t="s">
        <v>263</v>
      </c>
      <c r="M16" s="84" t="s">
        <v>260</v>
      </c>
      <c r="N16" s="84" t="s">
        <v>260</v>
      </c>
      <c r="O16" s="84" t="s">
        <v>273</v>
      </c>
      <c r="P16" s="84" t="s">
        <v>260</v>
      </c>
      <c r="Q16" s="85" t="s">
        <v>265</v>
      </c>
      <c r="R16" s="84" t="s">
        <v>266</v>
      </c>
      <c r="S16" s="84" t="s">
        <v>259</v>
      </c>
      <c r="T16" s="84" t="s">
        <v>266</v>
      </c>
      <c r="U16" s="84" t="s">
        <v>267</v>
      </c>
      <c r="V16" s="78"/>
    </row>
    <row r="17" spans="1:22" ht="16.149999999999999" customHeight="1">
      <c r="A17" s="79" t="s">
        <v>318</v>
      </c>
      <c r="B17" s="80" t="s">
        <v>319</v>
      </c>
      <c r="C17" s="81">
        <v>13000</v>
      </c>
      <c r="D17" s="84" t="s">
        <v>320</v>
      </c>
      <c r="E17" s="84" t="s">
        <v>276</v>
      </c>
      <c r="F17" s="83">
        <v>1</v>
      </c>
      <c r="G17" s="84" t="s">
        <v>278</v>
      </c>
      <c r="H17" s="84" t="s">
        <v>272</v>
      </c>
      <c r="I17" s="84" t="s">
        <v>259</v>
      </c>
      <c r="J17" s="84" t="s">
        <v>261</v>
      </c>
      <c r="K17" s="84" t="s">
        <v>262</v>
      </c>
      <c r="L17" s="84" t="s">
        <v>259</v>
      </c>
      <c r="M17" s="84" t="s">
        <v>259</v>
      </c>
      <c r="N17" s="84" t="s">
        <v>260</v>
      </c>
      <c r="O17" s="84" t="s">
        <v>289</v>
      </c>
      <c r="P17" s="84" t="s">
        <v>260</v>
      </c>
      <c r="Q17" s="85" t="s">
        <v>265</v>
      </c>
      <c r="R17" s="84" t="s">
        <v>266</v>
      </c>
      <c r="S17" s="84" t="s">
        <v>263</v>
      </c>
      <c r="T17" s="84" t="s">
        <v>266</v>
      </c>
      <c r="U17" s="84" t="s">
        <v>267</v>
      </c>
      <c r="V17" s="78"/>
    </row>
    <row r="18" spans="1:22" ht="16.149999999999999" customHeight="1">
      <c r="A18" s="79" t="s">
        <v>321</v>
      </c>
      <c r="B18" s="80" t="s">
        <v>322</v>
      </c>
      <c r="C18" s="81">
        <v>21000</v>
      </c>
      <c r="D18" s="84" t="s">
        <v>276</v>
      </c>
      <c r="E18" s="84" t="s">
        <v>277</v>
      </c>
      <c r="F18" s="83">
        <v>1.3</v>
      </c>
      <c r="G18" s="84" t="s">
        <v>258</v>
      </c>
      <c r="H18" s="84" t="s">
        <v>272</v>
      </c>
      <c r="I18" s="84" t="s">
        <v>259</v>
      </c>
      <c r="J18" s="84" t="s">
        <v>261</v>
      </c>
      <c r="K18" s="84" t="s">
        <v>262</v>
      </c>
      <c r="L18" s="84" t="s">
        <v>259</v>
      </c>
      <c r="M18" s="84" t="s">
        <v>260</v>
      </c>
      <c r="N18" s="84" t="s">
        <v>263</v>
      </c>
      <c r="O18" s="84" t="s">
        <v>323</v>
      </c>
      <c r="P18" s="84" t="s">
        <v>259</v>
      </c>
      <c r="Q18" s="85" t="s">
        <v>284</v>
      </c>
      <c r="R18" s="84" t="s">
        <v>260</v>
      </c>
      <c r="S18" s="84" t="s">
        <v>259</v>
      </c>
      <c r="T18" s="84" t="s">
        <v>266</v>
      </c>
      <c r="U18" s="84" t="s">
        <v>267</v>
      </c>
      <c r="V18" s="78"/>
    </row>
    <row r="19" spans="1:22" ht="16.149999999999999" customHeight="1">
      <c r="A19" s="79" t="s">
        <v>324</v>
      </c>
      <c r="B19" s="80" t="s">
        <v>325</v>
      </c>
      <c r="C19" s="81">
        <v>3113</v>
      </c>
      <c r="D19" s="84" t="s">
        <v>326</v>
      </c>
      <c r="E19" s="84" t="s">
        <v>327</v>
      </c>
      <c r="F19" s="83">
        <v>1.3</v>
      </c>
      <c r="G19" s="84" t="s">
        <v>258</v>
      </c>
      <c r="H19" s="84" t="s">
        <v>272</v>
      </c>
      <c r="I19" s="84" t="s">
        <v>259</v>
      </c>
      <c r="J19" s="84" t="s">
        <v>261</v>
      </c>
      <c r="K19" s="84" t="s">
        <v>262</v>
      </c>
      <c r="L19" s="84" t="s">
        <v>259</v>
      </c>
      <c r="M19" s="84" t="s">
        <v>260</v>
      </c>
      <c r="N19" s="84" t="s">
        <v>263</v>
      </c>
      <c r="O19" s="84" t="s">
        <v>323</v>
      </c>
      <c r="P19" s="84" t="s">
        <v>259</v>
      </c>
      <c r="Q19" s="85" t="s">
        <v>284</v>
      </c>
      <c r="R19" s="84" t="s">
        <v>260</v>
      </c>
      <c r="S19" s="84" t="s">
        <v>259</v>
      </c>
      <c r="T19" s="84" t="s">
        <v>266</v>
      </c>
      <c r="U19" s="84" t="s">
        <v>267</v>
      </c>
      <c r="V19" s="78"/>
    </row>
    <row r="20" spans="1:22" ht="15" customHeight="1">
      <c r="A20" s="79" t="s">
        <v>328</v>
      </c>
      <c r="B20" s="80" t="s">
        <v>329</v>
      </c>
      <c r="C20" s="81">
        <v>4000</v>
      </c>
      <c r="D20" s="84" t="s">
        <v>330</v>
      </c>
      <c r="E20" s="84" t="s">
        <v>327</v>
      </c>
      <c r="F20" s="83">
        <v>2</v>
      </c>
      <c r="G20" s="84" t="s">
        <v>258</v>
      </c>
      <c r="H20" s="84" t="s">
        <v>272</v>
      </c>
      <c r="I20" s="84" t="s">
        <v>260</v>
      </c>
      <c r="J20" s="84" t="s">
        <v>261</v>
      </c>
      <c r="K20" s="84" t="s">
        <v>262</v>
      </c>
      <c r="L20" s="84" t="s">
        <v>260</v>
      </c>
      <c r="M20" s="84" t="s">
        <v>263</v>
      </c>
      <c r="N20" s="84" t="s">
        <v>263</v>
      </c>
      <c r="O20" s="84" t="s">
        <v>273</v>
      </c>
      <c r="P20" s="84" t="s">
        <v>259</v>
      </c>
      <c r="Q20" s="85" t="s">
        <v>265</v>
      </c>
      <c r="R20" s="84" t="s">
        <v>266</v>
      </c>
      <c r="S20" s="84" t="s">
        <v>259</v>
      </c>
      <c r="T20" s="84" t="s">
        <v>266</v>
      </c>
      <c r="U20" s="84" t="s">
        <v>267</v>
      </c>
      <c r="V20" s="78"/>
    </row>
    <row r="21" spans="1:22" ht="15" customHeight="1">
      <c r="A21" s="79" t="s">
        <v>331</v>
      </c>
      <c r="B21" s="80" t="s">
        <v>332</v>
      </c>
      <c r="C21" s="81">
        <v>2629</v>
      </c>
      <c r="D21" s="84" t="s">
        <v>333</v>
      </c>
      <c r="E21" s="84" t="s">
        <v>333</v>
      </c>
      <c r="F21" s="83">
        <v>1.5</v>
      </c>
      <c r="G21" s="84" t="s">
        <v>278</v>
      </c>
      <c r="H21" s="84" t="s">
        <v>272</v>
      </c>
      <c r="I21" s="84" t="s">
        <v>259</v>
      </c>
      <c r="J21" s="84" t="s">
        <v>261</v>
      </c>
      <c r="K21" s="84" t="s">
        <v>262</v>
      </c>
      <c r="L21" s="84" t="s">
        <v>260</v>
      </c>
      <c r="M21" s="84" t="s">
        <v>263</v>
      </c>
      <c r="N21" s="84" t="s">
        <v>260</v>
      </c>
      <c r="O21" s="84" t="s">
        <v>273</v>
      </c>
      <c r="P21" s="84" t="s">
        <v>260</v>
      </c>
      <c r="Q21" s="85" t="s">
        <v>284</v>
      </c>
      <c r="R21" s="84" t="s">
        <v>266</v>
      </c>
      <c r="S21" s="84" t="s">
        <v>259</v>
      </c>
      <c r="T21" s="84" t="s">
        <v>266</v>
      </c>
      <c r="U21" s="84" t="s">
        <v>267</v>
      </c>
      <c r="V21" s="78"/>
    </row>
    <row r="22" spans="1:22" ht="15" customHeight="1">
      <c r="A22" s="79" t="s">
        <v>334</v>
      </c>
      <c r="B22" s="80" t="s">
        <v>335</v>
      </c>
      <c r="C22" s="81">
        <v>3200</v>
      </c>
      <c r="D22" s="84" t="s">
        <v>330</v>
      </c>
      <c r="E22" s="84" t="s">
        <v>327</v>
      </c>
      <c r="F22" s="83">
        <v>2</v>
      </c>
      <c r="G22" s="84" t="s">
        <v>258</v>
      </c>
      <c r="H22" s="84" t="s">
        <v>272</v>
      </c>
      <c r="I22" s="84" t="s">
        <v>260</v>
      </c>
      <c r="J22" s="84" t="s">
        <v>261</v>
      </c>
      <c r="K22" s="84" t="s">
        <v>262</v>
      </c>
      <c r="L22" s="84" t="s">
        <v>260</v>
      </c>
      <c r="M22" s="84" t="s">
        <v>263</v>
      </c>
      <c r="N22" s="84" t="s">
        <v>263</v>
      </c>
      <c r="O22" s="84" t="s">
        <v>273</v>
      </c>
      <c r="P22" s="84" t="s">
        <v>259</v>
      </c>
      <c r="Q22" s="85" t="s">
        <v>284</v>
      </c>
      <c r="R22" s="84" t="s">
        <v>266</v>
      </c>
      <c r="S22" s="84" t="s">
        <v>259</v>
      </c>
      <c r="T22" s="84" t="s">
        <v>266</v>
      </c>
      <c r="U22" s="84" t="s">
        <v>267</v>
      </c>
      <c r="V22" s="78"/>
    </row>
    <row r="23" spans="1:22" ht="16.149999999999999" customHeight="1">
      <c r="A23" s="79" t="s">
        <v>336</v>
      </c>
      <c r="B23" s="80" t="s">
        <v>337</v>
      </c>
      <c r="C23" s="81">
        <v>3000</v>
      </c>
      <c r="D23" s="84" t="s">
        <v>338</v>
      </c>
      <c r="E23" s="84" t="s">
        <v>339</v>
      </c>
      <c r="F23" s="83">
        <v>1.3</v>
      </c>
      <c r="G23" s="84" t="s">
        <v>278</v>
      </c>
      <c r="H23" s="84" t="s">
        <v>272</v>
      </c>
      <c r="I23" s="84" t="s">
        <v>259</v>
      </c>
      <c r="J23" s="84" t="s">
        <v>261</v>
      </c>
      <c r="K23" s="84" t="s">
        <v>262</v>
      </c>
      <c r="L23" s="84" t="s">
        <v>340</v>
      </c>
      <c r="M23" s="84" t="s">
        <v>260</v>
      </c>
      <c r="N23" s="84" t="s">
        <v>263</v>
      </c>
      <c r="O23" s="84" t="s">
        <v>273</v>
      </c>
      <c r="P23" s="84" t="s">
        <v>259</v>
      </c>
      <c r="Q23" s="85" t="s">
        <v>265</v>
      </c>
      <c r="R23" s="84" t="s">
        <v>266</v>
      </c>
      <c r="S23" s="84" t="s">
        <v>259</v>
      </c>
      <c r="T23" s="84" t="s">
        <v>266</v>
      </c>
      <c r="U23" s="84" t="s">
        <v>267</v>
      </c>
      <c r="V23" s="78"/>
    </row>
    <row r="24" spans="1:22" ht="16.149999999999999" customHeight="1">
      <c r="A24" s="79" t="s">
        <v>341</v>
      </c>
      <c r="B24" s="80" t="s">
        <v>342</v>
      </c>
      <c r="C24" s="81">
        <v>15000</v>
      </c>
      <c r="D24" s="84" t="s">
        <v>320</v>
      </c>
      <c r="E24" s="84" t="s">
        <v>343</v>
      </c>
      <c r="F24" s="83">
        <v>0.8</v>
      </c>
      <c r="G24" s="84" t="s">
        <v>278</v>
      </c>
      <c r="H24" s="84" t="s">
        <v>272</v>
      </c>
      <c r="I24" s="84" t="s">
        <v>263</v>
      </c>
      <c r="J24" s="84" t="s">
        <v>262</v>
      </c>
      <c r="K24" s="84" t="s">
        <v>262</v>
      </c>
      <c r="L24" s="84" t="s">
        <v>260</v>
      </c>
      <c r="M24" s="84" t="s">
        <v>259</v>
      </c>
      <c r="N24" s="84" t="s">
        <v>259</v>
      </c>
      <c r="O24" s="84" t="s">
        <v>279</v>
      </c>
      <c r="P24" s="84" t="s">
        <v>260</v>
      </c>
      <c r="Q24" s="85" t="s">
        <v>265</v>
      </c>
      <c r="R24" s="84" t="s">
        <v>266</v>
      </c>
      <c r="S24" s="84" t="s">
        <v>266</v>
      </c>
      <c r="T24" s="84" t="s">
        <v>266</v>
      </c>
      <c r="U24" s="84" t="s">
        <v>267</v>
      </c>
      <c r="V24" s="78"/>
    </row>
    <row r="25" spans="1:22" ht="16.149999999999999" customHeight="1">
      <c r="A25" s="79" t="s">
        <v>344</v>
      </c>
      <c r="B25" s="80" t="s">
        <v>345</v>
      </c>
      <c r="C25" s="81">
        <v>2500</v>
      </c>
      <c r="D25" s="84" t="s">
        <v>346</v>
      </c>
      <c r="E25" s="84" t="s">
        <v>346</v>
      </c>
      <c r="F25" s="83">
        <v>0.3</v>
      </c>
      <c r="G25" s="84" t="s">
        <v>258</v>
      </c>
      <c r="H25" s="84" t="s">
        <v>272</v>
      </c>
      <c r="I25" s="84" t="s">
        <v>263</v>
      </c>
      <c r="J25" s="84" t="s">
        <v>261</v>
      </c>
      <c r="K25" s="84" t="s">
        <v>262</v>
      </c>
      <c r="L25" s="84" t="s">
        <v>263</v>
      </c>
      <c r="M25" s="84" t="s">
        <v>263</v>
      </c>
      <c r="N25" s="84" t="s">
        <v>263</v>
      </c>
      <c r="O25" s="84" t="s">
        <v>323</v>
      </c>
      <c r="P25" s="84" t="s">
        <v>260</v>
      </c>
      <c r="Q25" s="85" t="s">
        <v>284</v>
      </c>
      <c r="R25" s="84" t="s">
        <v>266</v>
      </c>
      <c r="S25" s="84" t="s">
        <v>266</v>
      </c>
      <c r="T25" s="84" t="s">
        <v>266</v>
      </c>
      <c r="U25" s="84" t="s">
        <v>267</v>
      </c>
      <c r="V25" s="78"/>
    </row>
    <row r="26" spans="1:22" ht="15" customHeight="1">
      <c r="A26" s="79" t="s">
        <v>347</v>
      </c>
      <c r="B26" s="80" t="s">
        <v>348</v>
      </c>
      <c r="C26" s="81">
        <v>8000</v>
      </c>
      <c r="D26" s="84" t="s">
        <v>276</v>
      </c>
      <c r="E26" s="84" t="s">
        <v>277</v>
      </c>
      <c r="F26" s="83">
        <v>2.2999999999999998</v>
      </c>
      <c r="G26" s="84" t="s">
        <v>258</v>
      </c>
      <c r="H26" s="84" t="s">
        <v>272</v>
      </c>
      <c r="I26" s="84" t="s">
        <v>260</v>
      </c>
      <c r="J26" s="84" t="s">
        <v>261</v>
      </c>
      <c r="K26" s="84" t="s">
        <v>262</v>
      </c>
      <c r="L26" s="84" t="s">
        <v>260</v>
      </c>
      <c r="M26" s="84" t="s">
        <v>263</v>
      </c>
      <c r="N26" s="84" t="s">
        <v>260</v>
      </c>
      <c r="O26" s="84" t="s">
        <v>273</v>
      </c>
      <c r="P26" s="84" t="s">
        <v>263</v>
      </c>
      <c r="Q26" s="85" t="s">
        <v>284</v>
      </c>
      <c r="R26" s="84" t="s">
        <v>266</v>
      </c>
      <c r="S26" s="84" t="s">
        <v>259</v>
      </c>
      <c r="T26" s="84" t="s">
        <v>266</v>
      </c>
      <c r="U26" s="84" t="s">
        <v>267</v>
      </c>
      <c r="V26" s="78"/>
    </row>
    <row r="27" spans="1:22" ht="15" customHeight="1">
      <c r="A27" s="79" t="s">
        <v>349</v>
      </c>
      <c r="B27" s="80" t="s">
        <v>350</v>
      </c>
      <c r="C27" s="81">
        <v>17756</v>
      </c>
      <c r="D27" s="84" t="s">
        <v>343</v>
      </c>
      <c r="E27" s="84" t="s">
        <v>277</v>
      </c>
      <c r="F27" s="83">
        <v>1</v>
      </c>
      <c r="G27" s="84" t="s">
        <v>258</v>
      </c>
      <c r="H27" s="84" t="s">
        <v>351</v>
      </c>
      <c r="I27" s="84" t="s">
        <v>263</v>
      </c>
      <c r="J27" s="84" t="s">
        <v>261</v>
      </c>
      <c r="K27" s="84" t="s">
        <v>262</v>
      </c>
      <c r="L27" s="84" t="s">
        <v>259</v>
      </c>
      <c r="M27" s="84" t="s">
        <v>260</v>
      </c>
      <c r="N27" s="84" t="s">
        <v>260</v>
      </c>
      <c r="O27" s="84" t="s">
        <v>273</v>
      </c>
      <c r="P27" s="84" t="s">
        <v>260</v>
      </c>
      <c r="Q27" s="85" t="s">
        <v>284</v>
      </c>
      <c r="R27" s="84" t="s">
        <v>266</v>
      </c>
      <c r="S27" s="84" t="s">
        <v>259</v>
      </c>
      <c r="T27" s="84" t="s">
        <v>266</v>
      </c>
      <c r="U27" s="84" t="s">
        <v>267</v>
      </c>
      <c r="V27" s="78"/>
    </row>
    <row r="28" spans="1:22" ht="15" customHeight="1">
      <c r="A28" s="79" t="s">
        <v>352</v>
      </c>
      <c r="B28" s="80" t="s">
        <v>353</v>
      </c>
      <c r="C28" s="81">
        <v>10000</v>
      </c>
      <c r="D28" s="84" t="s">
        <v>343</v>
      </c>
      <c r="E28" s="84" t="s">
        <v>277</v>
      </c>
      <c r="F28" s="83">
        <v>0.8</v>
      </c>
      <c r="G28" s="84" t="s">
        <v>258</v>
      </c>
      <c r="H28" s="84" t="s">
        <v>351</v>
      </c>
      <c r="I28" s="84" t="s">
        <v>263</v>
      </c>
      <c r="J28" s="84" t="s">
        <v>261</v>
      </c>
      <c r="K28" s="84" t="s">
        <v>262</v>
      </c>
      <c r="L28" s="84" t="s">
        <v>263</v>
      </c>
      <c r="M28" s="84" t="s">
        <v>260</v>
      </c>
      <c r="N28" s="84" t="s">
        <v>260</v>
      </c>
      <c r="O28" s="84" t="s">
        <v>273</v>
      </c>
      <c r="P28" s="84" t="s">
        <v>260</v>
      </c>
      <c r="Q28" s="85" t="s">
        <v>284</v>
      </c>
      <c r="R28" s="84" t="s">
        <v>266</v>
      </c>
      <c r="S28" s="84" t="s">
        <v>259</v>
      </c>
      <c r="T28" s="84" t="s">
        <v>266</v>
      </c>
      <c r="U28" s="84" t="s">
        <v>267</v>
      </c>
      <c r="V28" s="78"/>
    </row>
    <row r="29" spans="1:22" ht="15" customHeight="1">
      <c r="A29" s="86" t="s">
        <v>354</v>
      </c>
      <c r="B29" s="87"/>
      <c r="C29" s="87"/>
      <c r="D29" s="87"/>
      <c r="E29" s="87"/>
      <c r="F29" s="87"/>
      <c r="G29" s="87"/>
      <c r="H29" s="87"/>
      <c r="I29" s="87"/>
      <c r="J29" s="87"/>
      <c r="K29" s="87"/>
      <c r="L29" s="87"/>
      <c r="M29" s="87"/>
      <c r="N29" s="87"/>
      <c r="O29" s="87"/>
      <c r="P29" s="87"/>
      <c r="Q29" s="87"/>
      <c r="R29" s="87"/>
      <c r="S29" s="87"/>
      <c r="T29" s="87"/>
      <c r="U29" s="87"/>
      <c r="V29" s="78"/>
    </row>
    <row r="30" spans="1:22" ht="15" customHeight="1">
      <c r="A30" s="79" t="s">
        <v>355</v>
      </c>
      <c r="B30" s="80" t="s">
        <v>356</v>
      </c>
      <c r="C30" s="81">
        <v>13000</v>
      </c>
      <c r="D30" s="84" t="s">
        <v>357</v>
      </c>
      <c r="E30" s="82">
        <v>120</v>
      </c>
      <c r="F30" s="83">
        <v>1.4</v>
      </c>
      <c r="G30" s="84" t="s">
        <v>258</v>
      </c>
      <c r="H30" s="84" t="s">
        <v>272</v>
      </c>
      <c r="I30" s="84" t="s">
        <v>263</v>
      </c>
      <c r="J30" s="84" t="s">
        <v>262</v>
      </c>
      <c r="K30" s="84" t="s">
        <v>261</v>
      </c>
      <c r="L30" s="84" t="s">
        <v>263</v>
      </c>
      <c r="M30" s="84" t="s">
        <v>260</v>
      </c>
      <c r="N30" s="84" t="s">
        <v>260</v>
      </c>
      <c r="O30" s="84" t="s">
        <v>289</v>
      </c>
      <c r="P30" s="84" t="s">
        <v>260</v>
      </c>
      <c r="Q30" s="85" t="s">
        <v>284</v>
      </c>
      <c r="R30" s="84" t="s">
        <v>266</v>
      </c>
      <c r="S30" s="84" t="s">
        <v>263</v>
      </c>
      <c r="T30" s="84" t="s">
        <v>358</v>
      </c>
      <c r="U30" s="84" t="s">
        <v>359</v>
      </c>
      <c r="V30" s="78"/>
    </row>
    <row r="31" spans="1:22" ht="15" customHeight="1">
      <c r="A31" s="79" t="s">
        <v>360</v>
      </c>
      <c r="B31" s="80" t="s">
        <v>361</v>
      </c>
      <c r="C31" s="81">
        <v>2500</v>
      </c>
      <c r="D31" s="84" t="s">
        <v>362</v>
      </c>
      <c r="E31" s="84" t="s">
        <v>363</v>
      </c>
      <c r="F31" s="83">
        <v>1.3</v>
      </c>
      <c r="G31" s="84" t="s">
        <v>278</v>
      </c>
      <c r="H31" s="84" t="s">
        <v>272</v>
      </c>
      <c r="I31" s="84" t="s">
        <v>263</v>
      </c>
      <c r="J31" s="84" t="s">
        <v>262</v>
      </c>
      <c r="K31" s="84" t="s">
        <v>261</v>
      </c>
      <c r="L31" s="84" t="s">
        <v>340</v>
      </c>
      <c r="M31" s="84" t="s">
        <v>260</v>
      </c>
      <c r="N31" s="84" t="s">
        <v>263</v>
      </c>
      <c r="O31" s="84" t="s">
        <v>264</v>
      </c>
      <c r="P31" s="84" t="s">
        <v>263</v>
      </c>
      <c r="Q31" s="85" t="s">
        <v>265</v>
      </c>
      <c r="R31" s="84" t="s">
        <v>266</v>
      </c>
      <c r="S31" s="84" t="s">
        <v>259</v>
      </c>
      <c r="T31" s="84" t="s">
        <v>290</v>
      </c>
      <c r="U31" s="84" t="s">
        <v>359</v>
      </c>
      <c r="V31" s="78"/>
    </row>
    <row r="32" spans="1:22" ht="15" customHeight="1">
      <c r="A32" s="79" t="s">
        <v>364</v>
      </c>
      <c r="B32" s="80" t="s">
        <v>365</v>
      </c>
      <c r="C32" s="81">
        <v>180000</v>
      </c>
      <c r="D32" s="84" t="s">
        <v>320</v>
      </c>
      <c r="E32" s="84" t="s">
        <v>276</v>
      </c>
      <c r="F32" s="88"/>
      <c r="G32" s="84" t="s">
        <v>278</v>
      </c>
      <c r="H32" s="84" t="s">
        <v>272</v>
      </c>
      <c r="I32" s="84" t="s">
        <v>263</v>
      </c>
      <c r="J32" s="84" t="s">
        <v>262</v>
      </c>
      <c r="K32" s="84" t="s">
        <v>261</v>
      </c>
      <c r="L32" s="84" t="s">
        <v>263</v>
      </c>
      <c r="M32" s="84" t="s">
        <v>263</v>
      </c>
      <c r="N32" s="84" t="s">
        <v>260</v>
      </c>
      <c r="O32" s="84" t="s">
        <v>323</v>
      </c>
      <c r="P32" s="84" t="s">
        <v>260</v>
      </c>
      <c r="Q32" s="85" t="s">
        <v>284</v>
      </c>
      <c r="R32" s="84" t="s">
        <v>260</v>
      </c>
      <c r="S32" s="84" t="s">
        <v>259</v>
      </c>
      <c r="T32" s="84" t="s">
        <v>290</v>
      </c>
      <c r="U32" s="84" t="s">
        <v>359</v>
      </c>
      <c r="V32" s="78"/>
    </row>
    <row r="33" spans="1:22" ht="15" customHeight="1">
      <c r="A33" s="79" t="s">
        <v>366</v>
      </c>
      <c r="B33" s="80" t="s">
        <v>367</v>
      </c>
      <c r="C33" s="81">
        <v>180000</v>
      </c>
      <c r="D33" s="84" t="s">
        <v>368</v>
      </c>
      <c r="E33" s="84" t="s">
        <v>368</v>
      </c>
      <c r="F33" s="83">
        <v>0.5</v>
      </c>
      <c r="G33" s="84" t="s">
        <v>278</v>
      </c>
      <c r="H33" s="84" t="s">
        <v>272</v>
      </c>
      <c r="I33" s="84" t="s">
        <v>263</v>
      </c>
      <c r="J33" s="84" t="s">
        <v>262</v>
      </c>
      <c r="K33" s="84" t="s">
        <v>261</v>
      </c>
      <c r="L33" s="84" t="s">
        <v>263</v>
      </c>
      <c r="M33" s="84" t="s">
        <v>263</v>
      </c>
      <c r="N33" s="84" t="s">
        <v>260</v>
      </c>
      <c r="O33" s="84" t="s">
        <v>323</v>
      </c>
      <c r="P33" s="84" t="s">
        <v>260</v>
      </c>
      <c r="Q33" s="85" t="s">
        <v>284</v>
      </c>
      <c r="R33" s="84" t="s">
        <v>260</v>
      </c>
      <c r="S33" s="84" t="s">
        <v>259</v>
      </c>
      <c r="T33" s="84" t="s">
        <v>358</v>
      </c>
      <c r="U33" s="84" t="s">
        <v>359</v>
      </c>
      <c r="V33" s="78"/>
    </row>
    <row r="34" spans="1:22" ht="16.149999999999999" customHeight="1">
      <c r="A34" s="79" t="s">
        <v>369</v>
      </c>
      <c r="B34" s="80" t="s">
        <v>370</v>
      </c>
      <c r="C34" s="81">
        <v>82300</v>
      </c>
      <c r="D34" s="84" t="s">
        <v>294</v>
      </c>
      <c r="E34" s="84" t="s">
        <v>371</v>
      </c>
      <c r="F34" s="83">
        <v>0.5</v>
      </c>
      <c r="G34" s="84" t="s">
        <v>278</v>
      </c>
      <c r="H34" s="84" t="s">
        <v>372</v>
      </c>
      <c r="I34" s="84" t="s">
        <v>263</v>
      </c>
      <c r="J34" s="84" t="s">
        <v>262</v>
      </c>
      <c r="K34" s="84" t="s">
        <v>261</v>
      </c>
      <c r="L34" s="84" t="s">
        <v>263</v>
      </c>
      <c r="M34" s="84" t="s">
        <v>263</v>
      </c>
      <c r="N34" s="84" t="s">
        <v>260</v>
      </c>
      <c r="O34" s="84" t="s">
        <v>323</v>
      </c>
      <c r="P34" s="84" t="s">
        <v>260</v>
      </c>
      <c r="Q34" s="85" t="s">
        <v>284</v>
      </c>
      <c r="R34" s="84" t="s">
        <v>260</v>
      </c>
      <c r="S34" s="84" t="s">
        <v>259</v>
      </c>
      <c r="T34" s="84" t="s">
        <v>358</v>
      </c>
      <c r="U34" s="84" t="s">
        <v>359</v>
      </c>
      <c r="V34" s="78"/>
    </row>
    <row r="35" spans="1:22" ht="15" customHeight="1">
      <c r="A35" s="79" t="s">
        <v>373</v>
      </c>
      <c r="B35" s="80" t="s">
        <v>374</v>
      </c>
      <c r="C35" s="81">
        <v>120000</v>
      </c>
      <c r="D35" s="84" t="s">
        <v>371</v>
      </c>
      <c r="E35" s="84" t="s">
        <v>375</v>
      </c>
      <c r="F35" s="83">
        <v>0.5</v>
      </c>
      <c r="G35" s="84" t="s">
        <v>278</v>
      </c>
      <c r="H35" s="84" t="s">
        <v>272</v>
      </c>
      <c r="I35" s="84" t="s">
        <v>263</v>
      </c>
      <c r="J35" s="84" t="s">
        <v>262</v>
      </c>
      <c r="K35" s="84" t="s">
        <v>261</v>
      </c>
      <c r="L35" s="84" t="s">
        <v>263</v>
      </c>
      <c r="M35" s="84" t="s">
        <v>263</v>
      </c>
      <c r="N35" s="84" t="s">
        <v>260</v>
      </c>
      <c r="O35" s="84" t="s">
        <v>323</v>
      </c>
      <c r="P35" s="84" t="s">
        <v>260</v>
      </c>
      <c r="Q35" s="85" t="s">
        <v>284</v>
      </c>
      <c r="R35" s="84" t="s">
        <v>260</v>
      </c>
      <c r="S35" s="84" t="s">
        <v>259</v>
      </c>
      <c r="T35" s="84" t="s">
        <v>358</v>
      </c>
      <c r="U35" s="84" t="s">
        <v>359</v>
      </c>
      <c r="V35" s="78"/>
    </row>
    <row r="36" spans="1:22" ht="15" customHeight="1">
      <c r="A36" s="79" t="s">
        <v>376</v>
      </c>
      <c r="B36" s="80" t="s">
        <v>377</v>
      </c>
      <c r="C36" s="81">
        <v>19600</v>
      </c>
      <c r="D36" s="84" t="s">
        <v>378</v>
      </c>
      <c r="E36" s="82">
        <v>100</v>
      </c>
      <c r="F36" s="83">
        <v>1.4</v>
      </c>
      <c r="G36" s="84" t="s">
        <v>258</v>
      </c>
      <c r="H36" s="84" t="s">
        <v>272</v>
      </c>
      <c r="I36" s="84" t="s">
        <v>263</v>
      </c>
      <c r="J36" s="84" t="s">
        <v>262</v>
      </c>
      <c r="K36" s="84" t="s">
        <v>261</v>
      </c>
      <c r="L36" s="84" t="s">
        <v>260</v>
      </c>
      <c r="M36" s="84" t="s">
        <v>263</v>
      </c>
      <c r="N36" s="84" t="s">
        <v>263</v>
      </c>
      <c r="O36" s="84" t="s">
        <v>289</v>
      </c>
      <c r="P36" s="84" t="s">
        <v>260</v>
      </c>
      <c r="Q36" s="85" t="s">
        <v>284</v>
      </c>
      <c r="R36" s="84" t="s">
        <v>266</v>
      </c>
      <c r="S36" s="84" t="s">
        <v>259</v>
      </c>
      <c r="T36" s="84" t="s">
        <v>358</v>
      </c>
      <c r="U36" s="84" t="s">
        <v>359</v>
      </c>
      <c r="V36" s="78"/>
    </row>
    <row r="37" spans="1:22" ht="15" customHeight="1">
      <c r="A37" s="79" t="s">
        <v>379</v>
      </c>
      <c r="B37" s="80" t="s">
        <v>380</v>
      </c>
      <c r="C37" s="81">
        <v>22000</v>
      </c>
      <c r="D37" s="84" t="s">
        <v>378</v>
      </c>
      <c r="E37" s="82">
        <v>100</v>
      </c>
      <c r="F37" s="83">
        <v>1</v>
      </c>
      <c r="G37" s="84" t="s">
        <v>258</v>
      </c>
      <c r="H37" s="84" t="s">
        <v>272</v>
      </c>
      <c r="I37" s="84" t="s">
        <v>263</v>
      </c>
      <c r="J37" s="84" t="s">
        <v>262</v>
      </c>
      <c r="K37" s="84" t="s">
        <v>261</v>
      </c>
      <c r="L37" s="84" t="s">
        <v>263</v>
      </c>
      <c r="M37" s="84" t="s">
        <v>263</v>
      </c>
      <c r="N37" s="84" t="s">
        <v>263</v>
      </c>
      <c r="O37" s="84" t="s">
        <v>289</v>
      </c>
      <c r="P37" s="84" t="s">
        <v>263</v>
      </c>
      <c r="Q37" s="85" t="s">
        <v>284</v>
      </c>
      <c r="R37" s="84" t="s">
        <v>266</v>
      </c>
      <c r="S37" s="89" t="s">
        <v>259</v>
      </c>
      <c r="T37" s="84" t="s">
        <v>358</v>
      </c>
      <c r="U37" s="84" t="s">
        <v>359</v>
      </c>
    </row>
    <row r="38" spans="1:22" ht="15" customHeight="1">
      <c r="A38" s="79" t="s">
        <v>381</v>
      </c>
      <c r="B38" s="80" t="s">
        <v>382</v>
      </c>
      <c r="C38" s="81">
        <v>18200</v>
      </c>
      <c r="D38" s="84" t="s">
        <v>383</v>
      </c>
      <c r="E38" s="84" t="s">
        <v>384</v>
      </c>
      <c r="F38" s="83">
        <v>1.4</v>
      </c>
      <c r="G38" s="84" t="s">
        <v>258</v>
      </c>
      <c r="H38" s="84" t="s">
        <v>272</v>
      </c>
      <c r="I38" s="84" t="s">
        <v>263</v>
      </c>
      <c r="J38" s="84" t="s">
        <v>262</v>
      </c>
      <c r="K38" s="84" t="s">
        <v>261</v>
      </c>
      <c r="L38" s="84" t="s">
        <v>263</v>
      </c>
      <c r="M38" s="84" t="s">
        <v>263</v>
      </c>
      <c r="N38" s="84" t="s">
        <v>263</v>
      </c>
      <c r="O38" s="84" t="s">
        <v>289</v>
      </c>
      <c r="P38" s="84" t="s">
        <v>260</v>
      </c>
      <c r="Q38" s="85" t="s">
        <v>265</v>
      </c>
      <c r="R38" s="84" t="s">
        <v>266</v>
      </c>
      <c r="S38" s="89" t="s">
        <v>263</v>
      </c>
      <c r="T38" s="84" t="s">
        <v>290</v>
      </c>
      <c r="U38" s="84" t="s">
        <v>359</v>
      </c>
    </row>
    <row r="39" spans="1:22" ht="15" customHeight="1">
      <c r="A39" s="79" t="s">
        <v>385</v>
      </c>
      <c r="B39" s="80" t="s">
        <v>386</v>
      </c>
      <c r="C39" s="81">
        <v>190000</v>
      </c>
      <c r="D39" s="82">
        <v>8</v>
      </c>
      <c r="E39" s="84" t="s">
        <v>276</v>
      </c>
      <c r="F39" s="83">
        <v>0.5</v>
      </c>
      <c r="G39" s="84" t="s">
        <v>258</v>
      </c>
      <c r="H39" s="84" t="s">
        <v>272</v>
      </c>
      <c r="I39" s="84" t="s">
        <v>263</v>
      </c>
      <c r="J39" s="84" t="s">
        <v>261</v>
      </c>
      <c r="K39" s="84" t="s">
        <v>261</v>
      </c>
      <c r="L39" s="84" t="s">
        <v>263</v>
      </c>
      <c r="M39" s="84" t="s">
        <v>260</v>
      </c>
      <c r="N39" s="84" t="s">
        <v>263</v>
      </c>
      <c r="O39" s="84" t="s">
        <v>273</v>
      </c>
      <c r="P39" s="84" t="s">
        <v>263</v>
      </c>
      <c r="Q39" s="85" t="s">
        <v>284</v>
      </c>
      <c r="R39" s="84" t="s">
        <v>260</v>
      </c>
      <c r="S39" s="89" t="s">
        <v>260</v>
      </c>
      <c r="T39" s="84" t="s">
        <v>266</v>
      </c>
      <c r="U39" s="84" t="s">
        <v>359</v>
      </c>
    </row>
    <row r="40" spans="1:22" ht="16.149999999999999" customHeight="1">
      <c r="A40" s="79" t="s">
        <v>387</v>
      </c>
      <c r="B40" s="80" t="s">
        <v>388</v>
      </c>
      <c r="C40" s="81">
        <v>16711</v>
      </c>
      <c r="D40" s="84" t="s">
        <v>389</v>
      </c>
      <c r="E40" s="84" t="s">
        <v>390</v>
      </c>
      <c r="F40" s="83">
        <v>1</v>
      </c>
      <c r="G40" s="84" t="s">
        <v>278</v>
      </c>
      <c r="H40" s="84" t="s">
        <v>272</v>
      </c>
      <c r="I40" s="84" t="s">
        <v>263</v>
      </c>
      <c r="J40" s="84" t="s">
        <v>262</v>
      </c>
      <c r="K40" s="84" t="s">
        <v>261</v>
      </c>
      <c r="L40" s="84" t="s">
        <v>263</v>
      </c>
      <c r="M40" s="84" t="s">
        <v>263</v>
      </c>
      <c r="N40" s="84" t="s">
        <v>263</v>
      </c>
      <c r="O40" s="84" t="s">
        <v>289</v>
      </c>
      <c r="P40" s="84" t="s">
        <v>263</v>
      </c>
      <c r="Q40" s="85" t="s">
        <v>265</v>
      </c>
      <c r="R40" s="84" t="s">
        <v>266</v>
      </c>
      <c r="S40" s="89" t="s">
        <v>391</v>
      </c>
      <c r="T40" s="84" t="s">
        <v>290</v>
      </c>
      <c r="U40" s="84" t="s">
        <v>359</v>
      </c>
    </row>
    <row r="41" spans="1:22" ht="16.149999999999999" customHeight="1">
      <c r="A41" s="79" t="s">
        <v>392</v>
      </c>
      <c r="B41" s="80" t="s">
        <v>393</v>
      </c>
      <c r="C41" s="81">
        <v>17300</v>
      </c>
      <c r="D41" s="82">
        <v>15</v>
      </c>
      <c r="E41" s="82">
        <v>20</v>
      </c>
      <c r="F41" s="83">
        <v>1</v>
      </c>
      <c r="G41" s="84" t="s">
        <v>278</v>
      </c>
      <c r="H41" s="84" t="s">
        <v>272</v>
      </c>
      <c r="I41" s="84" t="s">
        <v>263</v>
      </c>
      <c r="J41" s="84" t="s">
        <v>262</v>
      </c>
      <c r="K41" s="84" t="s">
        <v>261</v>
      </c>
      <c r="L41" s="84" t="s">
        <v>263</v>
      </c>
      <c r="M41" s="84" t="s">
        <v>263</v>
      </c>
      <c r="N41" s="84" t="s">
        <v>263</v>
      </c>
      <c r="O41" s="84" t="s">
        <v>289</v>
      </c>
      <c r="P41" s="84" t="s">
        <v>263</v>
      </c>
      <c r="Q41" s="85" t="s">
        <v>265</v>
      </c>
      <c r="R41" s="84" t="s">
        <v>266</v>
      </c>
      <c r="S41" s="89" t="s">
        <v>391</v>
      </c>
      <c r="T41" s="84" t="s">
        <v>290</v>
      </c>
      <c r="U41" s="84" t="s">
        <v>359</v>
      </c>
    </row>
    <row r="42" spans="1:22" ht="16.149999999999999" customHeight="1">
      <c r="A42" s="79" t="s">
        <v>394</v>
      </c>
      <c r="B42" s="80" t="s">
        <v>395</v>
      </c>
      <c r="C42" s="81">
        <v>20000</v>
      </c>
      <c r="D42" s="84" t="s">
        <v>396</v>
      </c>
      <c r="E42" s="84" t="s">
        <v>276</v>
      </c>
      <c r="F42" s="83">
        <v>0.3</v>
      </c>
      <c r="G42" s="84" t="s">
        <v>278</v>
      </c>
      <c r="H42" s="84" t="s">
        <v>272</v>
      </c>
      <c r="I42" s="84" t="s">
        <v>263</v>
      </c>
      <c r="J42" s="84" t="s">
        <v>262</v>
      </c>
      <c r="K42" s="84" t="s">
        <v>261</v>
      </c>
      <c r="L42" s="84" t="s">
        <v>263</v>
      </c>
      <c r="M42" s="84" t="s">
        <v>260</v>
      </c>
      <c r="N42" s="84" t="s">
        <v>259</v>
      </c>
      <c r="O42" s="84" t="s">
        <v>295</v>
      </c>
      <c r="P42" s="84" t="s">
        <v>263</v>
      </c>
      <c r="Q42" s="85" t="s">
        <v>265</v>
      </c>
      <c r="R42" s="84" t="s">
        <v>266</v>
      </c>
      <c r="S42" s="89" t="s">
        <v>391</v>
      </c>
      <c r="T42" s="84" t="s">
        <v>290</v>
      </c>
      <c r="U42" s="84" t="s">
        <v>359</v>
      </c>
    </row>
    <row r="43" spans="1:22" ht="15" customHeight="1">
      <c r="A43" s="79" t="s">
        <v>397</v>
      </c>
      <c r="B43" s="80" t="s">
        <v>398</v>
      </c>
      <c r="C43" s="81">
        <v>22000</v>
      </c>
      <c r="D43" s="84" t="s">
        <v>316</v>
      </c>
      <c r="E43" s="84" t="s">
        <v>316</v>
      </c>
      <c r="F43" s="83">
        <v>1</v>
      </c>
      <c r="G43" s="84" t="s">
        <v>278</v>
      </c>
      <c r="H43" s="84" t="s">
        <v>272</v>
      </c>
      <c r="I43" s="84" t="s">
        <v>263</v>
      </c>
      <c r="J43" s="84" t="s">
        <v>262</v>
      </c>
      <c r="K43" s="84" t="s">
        <v>261</v>
      </c>
      <c r="L43" s="84" t="s">
        <v>263</v>
      </c>
      <c r="M43" s="84" t="s">
        <v>263</v>
      </c>
      <c r="N43" s="84" t="s">
        <v>263</v>
      </c>
      <c r="O43" s="84" t="s">
        <v>289</v>
      </c>
      <c r="P43" s="84" t="s">
        <v>263</v>
      </c>
      <c r="Q43" s="85" t="s">
        <v>265</v>
      </c>
      <c r="R43" s="84" t="s">
        <v>266</v>
      </c>
      <c r="S43" s="89" t="s">
        <v>391</v>
      </c>
      <c r="T43" s="84" t="s">
        <v>290</v>
      </c>
      <c r="U43" s="84" t="s">
        <v>359</v>
      </c>
    </row>
    <row r="44" spans="1:22" ht="16.149999999999999" customHeight="1">
      <c r="A44" s="79" t="s">
        <v>399</v>
      </c>
      <c r="B44" s="80" t="s">
        <v>400</v>
      </c>
      <c r="C44" s="81">
        <v>1300000</v>
      </c>
      <c r="D44" s="84" t="s">
        <v>401</v>
      </c>
      <c r="E44" s="84" t="s">
        <v>402</v>
      </c>
      <c r="F44" s="83">
        <v>0.3</v>
      </c>
      <c r="G44" s="84" t="s">
        <v>278</v>
      </c>
      <c r="H44" s="84" t="s">
        <v>272</v>
      </c>
      <c r="I44" s="84" t="s">
        <v>263</v>
      </c>
      <c r="J44" s="84" t="s">
        <v>261</v>
      </c>
      <c r="K44" s="84" t="s">
        <v>261</v>
      </c>
      <c r="L44" s="84" t="s">
        <v>260</v>
      </c>
      <c r="M44" s="84" t="s">
        <v>263</v>
      </c>
      <c r="N44" s="84" t="s">
        <v>263</v>
      </c>
      <c r="O44" s="84" t="s">
        <v>273</v>
      </c>
      <c r="P44" s="84" t="s">
        <v>260</v>
      </c>
      <c r="Q44" s="85" t="s">
        <v>284</v>
      </c>
      <c r="R44" s="84" t="s">
        <v>260</v>
      </c>
      <c r="S44" s="89" t="s">
        <v>259</v>
      </c>
      <c r="T44" s="84" t="s">
        <v>358</v>
      </c>
      <c r="U44" s="84" t="s">
        <v>359</v>
      </c>
    </row>
    <row r="45" spans="1:22" ht="15" customHeight="1">
      <c r="A45" s="79" t="s">
        <v>403</v>
      </c>
      <c r="B45" s="80" t="s">
        <v>404</v>
      </c>
      <c r="C45" s="81">
        <v>22700</v>
      </c>
      <c r="D45" s="84" t="s">
        <v>357</v>
      </c>
      <c r="E45" s="82">
        <v>120</v>
      </c>
      <c r="F45" s="83">
        <v>1.4</v>
      </c>
      <c r="G45" s="84" t="s">
        <v>258</v>
      </c>
      <c r="H45" s="84" t="s">
        <v>272</v>
      </c>
      <c r="I45" s="84" t="s">
        <v>263</v>
      </c>
      <c r="J45" s="84" t="s">
        <v>262</v>
      </c>
      <c r="K45" s="84" t="s">
        <v>261</v>
      </c>
      <c r="L45" s="84" t="s">
        <v>263</v>
      </c>
      <c r="M45" s="84" t="s">
        <v>260</v>
      </c>
      <c r="N45" s="84" t="s">
        <v>263</v>
      </c>
      <c r="O45" s="84" t="s">
        <v>295</v>
      </c>
      <c r="P45" s="84" t="s">
        <v>260</v>
      </c>
      <c r="Q45" s="85" t="s">
        <v>284</v>
      </c>
      <c r="R45" s="84" t="s">
        <v>266</v>
      </c>
      <c r="S45" s="89" t="s">
        <v>263</v>
      </c>
      <c r="T45" s="84" t="s">
        <v>358</v>
      </c>
      <c r="U45" s="84" t="s">
        <v>359</v>
      </c>
    </row>
    <row r="46" spans="1:22" ht="16.149999999999999" customHeight="1">
      <c r="A46" s="79" t="s">
        <v>405</v>
      </c>
      <c r="B46" s="80" t="s">
        <v>404</v>
      </c>
      <c r="C46" s="81">
        <v>22700</v>
      </c>
      <c r="D46" s="84" t="s">
        <v>357</v>
      </c>
      <c r="E46" s="82">
        <v>120</v>
      </c>
      <c r="F46" s="83">
        <v>1.4</v>
      </c>
      <c r="G46" s="84" t="s">
        <v>258</v>
      </c>
      <c r="H46" s="84" t="s">
        <v>272</v>
      </c>
      <c r="I46" s="84" t="s">
        <v>263</v>
      </c>
      <c r="J46" s="84" t="s">
        <v>262</v>
      </c>
      <c r="K46" s="84" t="s">
        <v>261</v>
      </c>
      <c r="L46" s="84" t="s">
        <v>263</v>
      </c>
      <c r="M46" s="84" t="s">
        <v>260</v>
      </c>
      <c r="N46" s="84" t="s">
        <v>263</v>
      </c>
      <c r="O46" s="84" t="s">
        <v>295</v>
      </c>
      <c r="P46" s="84" t="s">
        <v>260</v>
      </c>
      <c r="Q46" s="85" t="s">
        <v>284</v>
      </c>
      <c r="R46" s="84" t="s">
        <v>266</v>
      </c>
      <c r="S46" s="89" t="s">
        <v>263</v>
      </c>
      <c r="T46" s="84" t="s">
        <v>358</v>
      </c>
      <c r="U46" s="84" t="s">
        <v>359</v>
      </c>
    </row>
    <row r="47" spans="1:22" ht="15" customHeight="1">
      <c r="A47" s="79" t="s">
        <v>406</v>
      </c>
      <c r="B47" s="80" t="s">
        <v>407</v>
      </c>
      <c r="C47" s="81">
        <v>11400</v>
      </c>
      <c r="D47" s="84" t="s">
        <v>357</v>
      </c>
      <c r="E47" s="82">
        <v>120</v>
      </c>
      <c r="F47" s="83">
        <v>1.4</v>
      </c>
      <c r="G47" s="84" t="s">
        <v>258</v>
      </c>
      <c r="H47" s="84" t="s">
        <v>272</v>
      </c>
      <c r="I47" s="84" t="s">
        <v>263</v>
      </c>
      <c r="J47" s="84" t="s">
        <v>262</v>
      </c>
      <c r="K47" s="84" t="s">
        <v>261</v>
      </c>
      <c r="L47" s="84" t="s">
        <v>263</v>
      </c>
      <c r="M47" s="84" t="s">
        <v>260</v>
      </c>
      <c r="N47" s="84" t="s">
        <v>263</v>
      </c>
      <c r="O47" s="84" t="s">
        <v>295</v>
      </c>
      <c r="P47" s="84" t="s">
        <v>260</v>
      </c>
      <c r="Q47" s="85" t="s">
        <v>284</v>
      </c>
      <c r="R47" s="84" t="s">
        <v>266</v>
      </c>
      <c r="S47" s="89" t="s">
        <v>259</v>
      </c>
      <c r="T47" s="84" t="s">
        <v>358</v>
      </c>
      <c r="U47" s="84" t="s">
        <v>359</v>
      </c>
    </row>
    <row r="48" spans="1:22" ht="15" customHeight="1">
      <c r="A48" s="79" t="s">
        <v>408</v>
      </c>
      <c r="B48" s="80" t="s">
        <v>407</v>
      </c>
      <c r="C48" s="81">
        <v>11400</v>
      </c>
      <c r="D48" s="84" t="s">
        <v>357</v>
      </c>
      <c r="E48" s="82">
        <v>120</v>
      </c>
      <c r="F48" s="83">
        <v>1.4</v>
      </c>
      <c r="G48" s="84" t="s">
        <v>258</v>
      </c>
      <c r="H48" s="84" t="s">
        <v>272</v>
      </c>
      <c r="I48" s="84" t="s">
        <v>263</v>
      </c>
      <c r="J48" s="84" t="s">
        <v>262</v>
      </c>
      <c r="K48" s="84" t="s">
        <v>261</v>
      </c>
      <c r="L48" s="84" t="s">
        <v>263</v>
      </c>
      <c r="M48" s="84" t="s">
        <v>263</v>
      </c>
      <c r="N48" s="84" t="s">
        <v>263</v>
      </c>
      <c r="O48" s="84" t="s">
        <v>295</v>
      </c>
      <c r="P48" s="84" t="s">
        <v>260</v>
      </c>
      <c r="Q48" s="85" t="s">
        <v>284</v>
      </c>
      <c r="R48" s="84" t="s">
        <v>266</v>
      </c>
      <c r="S48" s="89" t="s">
        <v>263</v>
      </c>
      <c r="T48" s="84" t="s">
        <v>358</v>
      </c>
      <c r="U48" s="84" t="s">
        <v>359</v>
      </c>
    </row>
    <row r="49" spans="1:21" ht="15" customHeight="1">
      <c r="A49" s="90" t="s">
        <v>409</v>
      </c>
      <c r="B49" s="91"/>
      <c r="C49" s="91"/>
      <c r="D49" s="91"/>
      <c r="E49" s="91"/>
      <c r="F49" s="91"/>
      <c r="G49" s="91"/>
      <c r="H49" s="91"/>
      <c r="I49" s="91"/>
      <c r="J49" s="91"/>
      <c r="K49" s="91"/>
      <c r="L49" s="91"/>
      <c r="M49" s="91"/>
      <c r="N49" s="91"/>
      <c r="O49" s="91"/>
      <c r="P49" s="91"/>
      <c r="Q49" s="91"/>
      <c r="R49" s="91"/>
      <c r="S49" s="91"/>
      <c r="T49" s="91"/>
      <c r="U49" s="91"/>
    </row>
    <row r="50" spans="1:21" ht="15" customHeight="1">
      <c r="A50" s="79" t="s">
        <v>410</v>
      </c>
      <c r="B50" s="79" t="s">
        <v>411</v>
      </c>
      <c r="C50" s="81">
        <v>180000</v>
      </c>
      <c r="D50" s="82">
        <v>4</v>
      </c>
      <c r="E50" s="82">
        <v>7</v>
      </c>
      <c r="F50" s="83">
        <v>0.3</v>
      </c>
      <c r="G50" s="84" t="s">
        <v>258</v>
      </c>
      <c r="H50" s="84" t="s">
        <v>272</v>
      </c>
      <c r="I50" s="84" t="s">
        <v>259</v>
      </c>
      <c r="J50" s="84" t="s">
        <v>261</v>
      </c>
      <c r="K50" s="84" t="s">
        <v>261</v>
      </c>
      <c r="L50" s="84" t="s">
        <v>263</v>
      </c>
      <c r="M50" s="84" t="s">
        <v>259</v>
      </c>
      <c r="N50" s="84" t="s">
        <v>260</v>
      </c>
      <c r="O50" s="84" t="s">
        <v>289</v>
      </c>
      <c r="P50" s="84" t="s">
        <v>263</v>
      </c>
      <c r="Q50" s="85" t="s">
        <v>265</v>
      </c>
      <c r="R50" s="84" t="s">
        <v>260</v>
      </c>
      <c r="S50" s="89" t="s">
        <v>260</v>
      </c>
      <c r="T50" s="84" t="s">
        <v>266</v>
      </c>
      <c r="U50" s="84" t="s">
        <v>267</v>
      </c>
    </row>
    <row r="51" spans="1:21" ht="15" customHeight="1">
      <c r="A51" s="79" t="s">
        <v>412</v>
      </c>
      <c r="B51" s="80" t="s">
        <v>413</v>
      </c>
      <c r="C51" s="81">
        <v>175000</v>
      </c>
      <c r="D51" s="84" t="s">
        <v>389</v>
      </c>
      <c r="E51" s="84" t="s">
        <v>414</v>
      </c>
      <c r="F51" s="83">
        <v>0.4</v>
      </c>
      <c r="G51" s="84" t="s">
        <v>258</v>
      </c>
      <c r="H51" s="84" t="s">
        <v>272</v>
      </c>
      <c r="I51" s="84" t="s">
        <v>259</v>
      </c>
      <c r="J51" s="84" t="s">
        <v>261</v>
      </c>
      <c r="K51" s="84" t="s">
        <v>261</v>
      </c>
      <c r="L51" s="84" t="s">
        <v>263</v>
      </c>
      <c r="M51" s="84" t="s">
        <v>259</v>
      </c>
      <c r="N51" s="84" t="s">
        <v>263</v>
      </c>
      <c r="O51" s="84" t="s">
        <v>264</v>
      </c>
      <c r="P51" s="84" t="s">
        <v>263</v>
      </c>
      <c r="Q51" s="85" t="s">
        <v>265</v>
      </c>
      <c r="R51" s="84" t="s">
        <v>260</v>
      </c>
      <c r="S51" s="89" t="s">
        <v>260</v>
      </c>
      <c r="T51" s="84" t="s">
        <v>266</v>
      </c>
      <c r="U51" s="84" t="s">
        <v>359</v>
      </c>
    </row>
    <row r="52" spans="1:21" ht="15" customHeight="1">
      <c r="A52" s="79" t="s">
        <v>415</v>
      </c>
      <c r="B52" s="80" t="s">
        <v>416</v>
      </c>
      <c r="C52" s="81">
        <v>150000</v>
      </c>
      <c r="D52" s="82">
        <v>6</v>
      </c>
      <c r="E52" s="82">
        <v>7</v>
      </c>
      <c r="F52" s="83">
        <v>0.4</v>
      </c>
      <c r="G52" s="84" t="s">
        <v>258</v>
      </c>
      <c r="H52" s="84" t="s">
        <v>272</v>
      </c>
      <c r="I52" s="84" t="s">
        <v>259</v>
      </c>
      <c r="J52" s="84" t="s">
        <v>261</v>
      </c>
      <c r="K52" s="84" t="s">
        <v>261</v>
      </c>
      <c r="L52" s="84" t="s">
        <v>263</v>
      </c>
      <c r="M52" s="84" t="s">
        <v>259</v>
      </c>
      <c r="N52" s="84" t="s">
        <v>263</v>
      </c>
      <c r="O52" s="84" t="s">
        <v>264</v>
      </c>
      <c r="P52" s="84" t="s">
        <v>263</v>
      </c>
      <c r="Q52" s="85" t="s">
        <v>265</v>
      </c>
      <c r="R52" s="84" t="s">
        <v>260</v>
      </c>
      <c r="S52" s="89" t="s">
        <v>260</v>
      </c>
      <c r="T52" s="84" t="s">
        <v>266</v>
      </c>
      <c r="U52" s="84" t="s">
        <v>267</v>
      </c>
    </row>
    <row r="53" spans="1:21" ht="15" customHeight="1">
      <c r="A53" s="79" t="s">
        <v>417</v>
      </c>
      <c r="B53" s="80" t="s">
        <v>418</v>
      </c>
      <c r="C53" s="81">
        <v>283000</v>
      </c>
      <c r="D53" s="82">
        <v>5</v>
      </c>
      <c r="E53" s="82">
        <v>6</v>
      </c>
      <c r="F53" s="83">
        <v>0.8</v>
      </c>
      <c r="G53" s="84" t="s">
        <v>258</v>
      </c>
      <c r="H53" s="84" t="s">
        <v>272</v>
      </c>
      <c r="I53" s="84" t="s">
        <v>259</v>
      </c>
      <c r="J53" s="84" t="s">
        <v>261</v>
      </c>
      <c r="K53" s="84" t="s">
        <v>261</v>
      </c>
      <c r="L53" s="84" t="s">
        <v>263</v>
      </c>
      <c r="M53" s="84" t="s">
        <v>259</v>
      </c>
      <c r="N53" s="84" t="s">
        <v>263</v>
      </c>
      <c r="O53" s="84" t="s">
        <v>419</v>
      </c>
      <c r="P53" s="84" t="s">
        <v>263</v>
      </c>
      <c r="Q53" s="85" t="s">
        <v>265</v>
      </c>
      <c r="R53" s="84" t="s">
        <v>260</v>
      </c>
      <c r="S53" s="89" t="s">
        <v>260</v>
      </c>
      <c r="T53" s="84" t="s">
        <v>266</v>
      </c>
      <c r="U53" s="84" t="s">
        <v>267</v>
      </c>
    </row>
    <row r="54" spans="1:21" ht="15" customHeight="1">
      <c r="A54" s="79" t="s">
        <v>420</v>
      </c>
      <c r="B54" s="80" t="s">
        <v>421</v>
      </c>
      <c r="C54" s="81">
        <v>100000</v>
      </c>
      <c r="D54" s="84" t="s">
        <v>422</v>
      </c>
      <c r="E54" s="84" t="s">
        <v>422</v>
      </c>
      <c r="F54" s="83">
        <v>1</v>
      </c>
      <c r="G54" s="84" t="s">
        <v>258</v>
      </c>
      <c r="H54" s="84" t="s">
        <v>272</v>
      </c>
      <c r="I54" s="84" t="s">
        <v>259</v>
      </c>
      <c r="J54" s="84" t="s">
        <v>261</v>
      </c>
      <c r="K54" s="84" t="s">
        <v>261</v>
      </c>
      <c r="L54" s="84" t="s">
        <v>263</v>
      </c>
      <c r="M54" s="84" t="s">
        <v>259</v>
      </c>
      <c r="N54" s="84" t="s">
        <v>263</v>
      </c>
      <c r="O54" s="84" t="s">
        <v>419</v>
      </c>
      <c r="P54" s="84" t="s">
        <v>263</v>
      </c>
      <c r="Q54" s="85" t="s">
        <v>265</v>
      </c>
      <c r="R54" s="84" t="s">
        <v>260</v>
      </c>
      <c r="S54" s="89" t="s">
        <v>260</v>
      </c>
      <c r="T54" s="84" t="s">
        <v>266</v>
      </c>
      <c r="U54" s="84" t="s">
        <v>267</v>
      </c>
    </row>
    <row r="55" spans="1:21" ht="15" customHeight="1">
      <c r="A55" s="79" t="s">
        <v>423</v>
      </c>
      <c r="B55" s="80" t="s">
        <v>424</v>
      </c>
      <c r="C55" s="81">
        <v>25000</v>
      </c>
      <c r="D55" s="84" t="s">
        <v>402</v>
      </c>
      <c r="E55" s="84" t="s">
        <v>425</v>
      </c>
      <c r="F55" s="83">
        <v>0.4</v>
      </c>
      <c r="G55" s="84" t="s">
        <v>258</v>
      </c>
      <c r="H55" s="84" t="s">
        <v>272</v>
      </c>
      <c r="I55" s="84" t="s">
        <v>259</v>
      </c>
      <c r="J55" s="84" t="s">
        <v>261</v>
      </c>
      <c r="K55" s="84" t="s">
        <v>261</v>
      </c>
      <c r="L55" s="84" t="s">
        <v>263</v>
      </c>
      <c r="M55" s="84" t="s">
        <v>259</v>
      </c>
      <c r="N55" s="84" t="s">
        <v>263</v>
      </c>
      <c r="O55" s="84" t="s">
        <v>264</v>
      </c>
      <c r="P55" s="84" t="s">
        <v>263</v>
      </c>
      <c r="Q55" s="85" t="s">
        <v>265</v>
      </c>
      <c r="R55" s="84" t="s">
        <v>260</v>
      </c>
      <c r="S55" s="89" t="s">
        <v>259</v>
      </c>
      <c r="T55" s="84" t="s">
        <v>266</v>
      </c>
      <c r="U55" s="84" t="s">
        <v>267</v>
      </c>
    </row>
    <row r="56" spans="1:21" ht="15" customHeight="1">
      <c r="A56" s="79" t="s">
        <v>426</v>
      </c>
      <c r="B56" s="80" t="s">
        <v>427</v>
      </c>
      <c r="C56" s="81">
        <v>175000</v>
      </c>
      <c r="D56" s="82">
        <v>5</v>
      </c>
      <c r="E56" s="82">
        <v>7</v>
      </c>
      <c r="F56" s="83">
        <v>0.5</v>
      </c>
      <c r="G56" s="84" t="s">
        <v>258</v>
      </c>
      <c r="H56" s="84" t="s">
        <v>272</v>
      </c>
      <c r="I56" s="84" t="s">
        <v>259</v>
      </c>
      <c r="J56" s="84" t="s">
        <v>261</v>
      </c>
      <c r="K56" s="84" t="s">
        <v>261</v>
      </c>
      <c r="L56" s="84" t="s">
        <v>263</v>
      </c>
      <c r="M56" s="84" t="s">
        <v>259</v>
      </c>
      <c r="N56" s="84" t="s">
        <v>263</v>
      </c>
      <c r="O56" s="84" t="s">
        <v>419</v>
      </c>
      <c r="P56" s="84" t="s">
        <v>263</v>
      </c>
      <c r="Q56" s="85" t="s">
        <v>265</v>
      </c>
      <c r="R56" s="84" t="s">
        <v>260</v>
      </c>
      <c r="S56" s="89" t="s">
        <v>260</v>
      </c>
      <c r="T56" s="84" t="s">
        <v>266</v>
      </c>
      <c r="U56" s="84" t="s">
        <v>267</v>
      </c>
    </row>
    <row r="57" spans="1:21" ht="15" customHeight="1">
      <c r="A57" s="79" t="s">
        <v>428</v>
      </c>
      <c r="B57" s="80" t="s">
        <v>429</v>
      </c>
      <c r="C57" s="81">
        <v>175000</v>
      </c>
      <c r="D57" s="84" t="s">
        <v>303</v>
      </c>
      <c r="E57" s="84" t="s">
        <v>307</v>
      </c>
      <c r="F57" s="83">
        <v>0.4</v>
      </c>
      <c r="G57" s="84" t="s">
        <v>258</v>
      </c>
      <c r="H57" s="84" t="s">
        <v>313</v>
      </c>
      <c r="I57" s="84" t="s">
        <v>259</v>
      </c>
      <c r="J57" s="84" t="s">
        <v>261</v>
      </c>
      <c r="K57" s="84" t="s">
        <v>261</v>
      </c>
      <c r="L57" s="84" t="s">
        <v>263</v>
      </c>
      <c r="M57" s="84" t="s">
        <v>259</v>
      </c>
      <c r="N57" s="84" t="s">
        <v>263</v>
      </c>
      <c r="O57" s="84" t="s">
        <v>264</v>
      </c>
      <c r="P57" s="84" t="s">
        <v>263</v>
      </c>
      <c r="Q57" s="85" t="s">
        <v>265</v>
      </c>
      <c r="R57" s="84" t="s">
        <v>260</v>
      </c>
      <c r="S57" s="89" t="s">
        <v>430</v>
      </c>
      <c r="T57" s="84" t="s">
        <v>266</v>
      </c>
      <c r="U57" s="84" t="s">
        <v>359</v>
      </c>
    </row>
    <row r="58" spans="1:21" ht="15" customHeight="1">
      <c r="A58" s="94" t="s">
        <v>431</v>
      </c>
      <c r="B58" s="95"/>
      <c r="C58" s="95"/>
      <c r="D58" s="95"/>
      <c r="E58" s="95"/>
      <c r="F58" s="95"/>
      <c r="G58" s="95"/>
      <c r="H58" s="95"/>
      <c r="I58" s="95"/>
      <c r="J58" s="95"/>
      <c r="K58" s="95"/>
      <c r="L58" s="95"/>
      <c r="M58" s="95"/>
      <c r="N58" s="95"/>
      <c r="O58" s="95"/>
      <c r="P58" s="95"/>
      <c r="Q58" s="95"/>
      <c r="R58" s="95"/>
      <c r="S58" s="95"/>
      <c r="T58" s="95"/>
      <c r="U58" s="95"/>
    </row>
    <row r="59" spans="1:21" ht="15" customHeight="1">
      <c r="A59" s="79" t="s">
        <v>432</v>
      </c>
      <c r="B59" s="80" t="s">
        <v>433</v>
      </c>
      <c r="C59" s="81">
        <v>20000</v>
      </c>
      <c r="D59" s="84" t="s">
        <v>434</v>
      </c>
      <c r="E59" s="84" t="s">
        <v>435</v>
      </c>
      <c r="F59" s="83">
        <v>1</v>
      </c>
      <c r="G59" s="84" t="s">
        <v>278</v>
      </c>
      <c r="H59" s="84" t="s">
        <v>272</v>
      </c>
      <c r="I59" s="84" t="s">
        <v>259</v>
      </c>
      <c r="J59" s="84" t="s">
        <v>261</v>
      </c>
      <c r="K59" s="84" t="s">
        <v>261</v>
      </c>
      <c r="L59" s="84" t="s">
        <v>263</v>
      </c>
      <c r="M59" s="84" t="s">
        <v>259</v>
      </c>
      <c r="N59" s="84" t="s">
        <v>259</v>
      </c>
      <c r="O59" s="84" t="s">
        <v>323</v>
      </c>
      <c r="P59" s="84" t="s">
        <v>259</v>
      </c>
      <c r="Q59" s="85" t="s">
        <v>284</v>
      </c>
      <c r="R59" s="84" t="s">
        <v>260</v>
      </c>
      <c r="S59" s="89" t="s">
        <v>259</v>
      </c>
      <c r="T59" s="84" t="s">
        <v>266</v>
      </c>
      <c r="U59" s="84" t="s">
        <v>267</v>
      </c>
    </row>
    <row r="60" spans="1:21" ht="15" customHeight="1">
      <c r="A60" s="79" t="s">
        <v>436</v>
      </c>
      <c r="B60" s="80" t="s">
        <v>437</v>
      </c>
      <c r="C60" s="81">
        <v>82645</v>
      </c>
      <c r="D60" s="84" t="s">
        <v>438</v>
      </c>
      <c r="E60" s="84" t="s">
        <v>439</v>
      </c>
      <c r="F60" s="83">
        <v>1.1000000000000001</v>
      </c>
      <c r="G60" s="84" t="s">
        <v>258</v>
      </c>
      <c r="H60" s="84" t="s">
        <v>272</v>
      </c>
      <c r="I60" s="84" t="s">
        <v>260</v>
      </c>
      <c r="J60" s="84" t="s">
        <v>262</v>
      </c>
      <c r="K60" s="84" t="s">
        <v>261</v>
      </c>
      <c r="L60" s="84" t="s">
        <v>259</v>
      </c>
      <c r="M60" s="84" t="s">
        <v>259</v>
      </c>
      <c r="N60" s="84" t="s">
        <v>259</v>
      </c>
      <c r="O60" s="84" t="s">
        <v>289</v>
      </c>
      <c r="P60" s="84" t="s">
        <v>260</v>
      </c>
      <c r="Q60" s="85" t="s">
        <v>265</v>
      </c>
      <c r="R60" s="84" t="s">
        <v>260</v>
      </c>
      <c r="S60" s="89" t="s">
        <v>259</v>
      </c>
      <c r="T60" s="84" t="s">
        <v>290</v>
      </c>
      <c r="U60" s="84" t="s">
        <v>267</v>
      </c>
    </row>
    <row r="61" spans="1:21" ht="15" customHeight="1">
      <c r="A61" s="79" t="s">
        <v>440</v>
      </c>
      <c r="B61" s="80" t="s">
        <v>441</v>
      </c>
      <c r="C61" s="81">
        <v>7200</v>
      </c>
      <c r="D61" s="82">
        <v>8</v>
      </c>
      <c r="E61" s="82">
        <v>15</v>
      </c>
      <c r="F61" s="83">
        <v>1</v>
      </c>
      <c r="G61" s="84" t="s">
        <v>278</v>
      </c>
      <c r="H61" s="84" t="s">
        <v>272</v>
      </c>
      <c r="I61" s="84" t="s">
        <v>263</v>
      </c>
      <c r="J61" s="84" t="s">
        <v>262</v>
      </c>
      <c r="K61" s="84" t="s">
        <v>261</v>
      </c>
      <c r="L61" s="84" t="s">
        <v>263</v>
      </c>
      <c r="M61" s="84" t="s">
        <v>259</v>
      </c>
      <c r="N61" s="84" t="s">
        <v>263</v>
      </c>
      <c r="O61" s="84" t="s">
        <v>419</v>
      </c>
      <c r="P61" s="84" t="s">
        <v>263</v>
      </c>
      <c r="Q61" s="85" t="s">
        <v>265</v>
      </c>
      <c r="R61" s="84" t="s">
        <v>266</v>
      </c>
      <c r="S61" s="89" t="s">
        <v>260</v>
      </c>
      <c r="T61" s="84" t="s">
        <v>358</v>
      </c>
      <c r="U61" s="84" t="s">
        <v>267</v>
      </c>
    </row>
    <row r="62" spans="1:21" ht="15" customHeight="1">
      <c r="A62" s="79" t="s">
        <v>442</v>
      </c>
      <c r="B62" s="80" t="s">
        <v>443</v>
      </c>
      <c r="C62" s="81">
        <v>225000</v>
      </c>
      <c r="D62" s="82">
        <v>3</v>
      </c>
      <c r="E62" s="82">
        <v>4</v>
      </c>
      <c r="F62" s="83">
        <v>0.3</v>
      </c>
      <c r="G62" s="84" t="s">
        <v>258</v>
      </c>
      <c r="H62" s="84" t="s">
        <v>272</v>
      </c>
      <c r="I62" s="84" t="s">
        <v>259</v>
      </c>
      <c r="J62" s="84" t="s">
        <v>261</v>
      </c>
      <c r="K62" s="84" t="s">
        <v>261</v>
      </c>
      <c r="L62" s="84" t="s">
        <v>259</v>
      </c>
      <c r="M62" s="84" t="s">
        <v>259</v>
      </c>
      <c r="N62" s="84" t="s">
        <v>263</v>
      </c>
      <c r="O62" s="84" t="s">
        <v>323</v>
      </c>
      <c r="P62" s="84" t="s">
        <v>259</v>
      </c>
      <c r="Q62" s="85" t="s">
        <v>265</v>
      </c>
      <c r="R62" s="84" t="s">
        <v>260</v>
      </c>
      <c r="S62" s="89" t="s">
        <v>259</v>
      </c>
      <c r="T62" s="84" t="s">
        <v>266</v>
      </c>
      <c r="U62" s="84" t="s">
        <v>267</v>
      </c>
    </row>
    <row r="63" spans="1:21" ht="15" customHeight="1">
      <c r="A63" s="79" t="s">
        <v>444</v>
      </c>
      <c r="B63" s="80" t="s">
        <v>445</v>
      </c>
      <c r="C63" s="81">
        <v>200000</v>
      </c>
      <c r="D63" s="82">
        <v>3</v>
      </c>
      <c r="E63" s="84" t="s">
        <v>283</v>
      </c>
      <c r="F63" s="83">
        <v>0.5</v>
      </c>
      <c r="G63" s="84" t="s">
        <v>258</v>
      </c>
      <c r="H63" s="84" t="s">
        <v>259</v>
      </c>
      <c r="I63" s="84" t="s">
        <v>263</v>
      </c>
      <c r="J63" s="84" t="s">
        <v>261</v>
      </c>
      <c r="K63" s="84" t="s">
        <v>261</v>
      </c>
      <c r="L63" s="84" t="s">
        <v>260</v>
      </c>
      <c r="M63" s="84" t="s">
        <v>259</v>
      </c>
      <c r="N63" s="84" t="s">
        <v>260</v>
      </c>
      <c r="O63" s="84" t="s">
        <v>419</v>
      </c>
      <c r="P63" s="84" t="s">
        <v>260</v>
      </c>
      <c r="Q63" s="85" t="s">
        <v>265</v>
      </c>
      <c r="R63" s="84" t="s">
        <v>260</v>
      </c>
      <c r="S63" s="89" t="s">
        <v>260</v>
      </c>
      <c r="T63" s="84" t="s">
        <v>266</v>
      </c>
      <c r="U63" s="84" t="s">
        <v>267</v>
      </c>
    </row>
    <row r="64" spans="1:21" ht="15" customHeight="1">
      <c r="A64" s="79" t="s">
        <v>446</v>
      </c>
      <c r="B64" s="80" t="s">
        <v>447</v>
      </c>
      <c r="C64" s="81">
        <v>15000</v>
      </c>
      <c r="D64" s="84" t="s">
        <v>371</v>
      </c>
      <c r="E64" s="84" t="s">
        <v>371</v>
      </c>
      <c r="F64" s="83">
        <v>1.3</v>
      </c>
      <c r="G64" s="84" t="s">
        <v>278</v>
      </c>
      <c r="H64" s="84" t="s">
        <v>272</v>
      </c>
      <c r="I64" s="84" t="s">
        <v>260</v>
      </c>
      <c r="J64" s="84" t="s">
        <v>262</v>
      </c>
      <c r="K64" s="84" t="s">
        <v>261</v>
      </c>
      <c r="L64" s="84" t="s">
        <v>260</v>
      </c>
      <c r="M64" s="84" t="s">
        <v>259</v>
      </c>
      <c r="N64" s="84" t="s">
        <v>260</v>
      </c>
      <c r="O64" s="84" t="s">
        <v>264</v>
      </c>
      <c r="P64" s="84" t="s">
        <v>263</v>
      </c>
      <c r="Q64" s="85" t="s">
        <v>265</v>
      </c>
      <c r="R64" s="84" t="s">
        <v>266</v>
      </c>
      <c r="S64" s="89" t="s">
        <v>260</v>
      </c>
      <c r="T64" s="84" t="s">
        <v>290</v>
      </c>
      <c r="U64" s="84" t="s">
        <v>267</v>
      </c>
    </row>
    <row r="65" spans="1:21" ht="15" customHeight="1">
      <c r="A65" s="79" t="s">
        <v>448</v>
      </c>
      <c r="B65" s="80" t="s">
        <v>449</v>
      </c>
      <c r="C65" s="81">
        <v>8000</v>
      </c>
      <c r="D65" s="84" t="s">
        <v>450</v>
      </c>
      <c r="E65" s="84" t="s">
        <v>451</v>
      </c>
      <c r="F65" s="83">
        <v>0.8</v>
      </c>
      <c r="G65" s="84" t="s">
        <v>278</v>
      </c>
      <c r="H65" s="84" t="s">
        <v>272</v>
      </c>
      <c r="I65" s="84" t="s">
        <v>260</v>
      </c>
      <c r="J65" s="84" t="s">
        <v>262</v>
      </c>
      <c r="K65" s="84" t="s">
        <v>261</v>
      </c>
      <c r="L65" s="84" t="s">
        <v>260</v>
      </c>
      <c r="M65" s="84" t="s">
        <v>259</v>
      </c>
      <c r="N65" s="84" t="s">
        <v>263</v>
      </c>
      <c r="O65" s="84" t="s">
        <v>419</v>
      </c>
      <c r="P65" s="84" t="s">
        <v>263</v>
      </c>
      <c r="Q65" s="85" t="s">
        <v>265</v>
      </c>
      <c r="R65" s="84" t="s">
        <v>266</v>
      </c>
      <c r="S65" s="89" t="s">
        <v>260</v>
      </c>
      <c r="T65" s="84" t="s">
        <v>290</v>
      </c>
      <c r="U65" s="84" t="s">
        <v>267</v>
      </c>
    </row>
    <row r="66" spans="1:21" ht="13.9" customHeight="1">
      <c r="A66" s="88"/>
      <c r="B66" s="88"/>
      <c r="C66" s="88"/>
      <c r="D66" s="88"/>
      <c r="E66" s="88"/>
      <c r="F66" s="88"/>
      <c r="G66" s="88"/>
      <c r="H66" s="88"/>
      <c r="I66" s="88"/>
      <c r="J66" s="88"/>
      <c r="K66" s="88"/>
      <c r="L66" s="88"/>
      <c r="M66" s="88"/>
      <c r="N66" s="88"/>
      <c r="O66" s="88"/>
      <c r="P66" s="88"/>
      <c r="Q66" s="88"/>
      <c r="R66" s="88"/>
      <c r="S66" s="88"/>
      <c r="T66" s="88"/>
      <c r="U66" s="88"/>
    </row>
    <row r="67" spans="1:21" ht="15" customHeight="1">
      <c r="A67" s="343" t="s">
        <v>452</v>
      </c>
      <c r="B67" s="344"/>
      <c r="C67" s="344"/>
      <c r="D67" s="344"/>
      <c r="E67" s="344"/>
      <c r="F67" s="344"/>
      <c r="G67" s="344"/>
      <c r="H67" s="344"/>
      <c r="I67" s="344"/>
      <c r="J67" s="344"/>
      <c r="K67" s="344"/>
      <c r="L67" s="344"/>
      <c r="M67" s="344"/>
      <c r="N67" s="344"/>
      <c r="O67" s="344"/>
      <c r="P67" s="344"/>
      <c r="Q67" s="344"/>
      <c r="R67" s="344"/>
      <c r="S67" s="344"/>
      <c r="T67" s="344"/>
      <c r="U67" s="345"/>
    </row>
    <row r="68" spans="1:21" ht="19.899999999999999" customHeight="1">
      <c r="A68" s="343" t="s">
        <v>453</v>
      </c>
      <c r="B68" s="344"/>
      <c r="C68" s="344"/>
      <c r="D68" s="344"/>
      <c r="E68" s="344"/>
      <c r="F68" s="344"/>
      <c r="G68" s="344"/>
      <c r="H68" s="344"/>
      <c r="I68" s="344"/>
      <c r="J68" s="344"/>
      <c r="K68" s="344"/>
      <c r="L68" s="344"/>
      <c r="M68" s="344"/>
      <c r="N68" s="344"/>
      <c r="O68" s="345"/>
      <c r="P68" s="88"/>
      <c r="Q68" s="88"/>
      <c r="R68" s="88"/>
      <c r="S68" s="88"/>
      <c r="T68" s="88"/>
      <c r="U68" s="88"/>
    </row>
    <row r="69" spans="1:21" ht="15" customHeight="1">
      <c r="A69" s="343" t="s">
        <v>454</v>
      </c>
      <c r="B69" s="344"/>
      <c r="C69" s="344"/>
      <c r="D69" s="344"/>
      <c r="E69" s="344"/>
      <c r="F69" s="344"/>
      <c r="G69" s="344"/>
      <c r="H69" s="344"/>
      <c r="I69" s="344"/>
      <c r="J69" s="344"/>
      <c r="K69" s="344"/>
      <c r="L69" s="344"/>
      <c r="M69" s="344"/>
      <c r="N69" s="344"/>
      <c r="O69" s="344"/>
      <c r="P69" s="344"/>
      <c r="Q69" s="344"/>
      <c r="R69" s="344"/>
      <c r="S69" s="344"/>
      <c r="T69" s="344"/>
      <c r="U69" s="345"/>
    </row>
    <row r="70" spans="1:21" ht="15" customHeight="1">
      <c r="A70" s="343" t="s">
        <v>455</v>
      </c>
      <c r="B70" s="344"/>
      <c r="C70" s="344"/>
      <c r="D70" s="344"/>
      <c r="E70" s="344"/>
      <c r="F70" s="344"/>
      <c r="G70" s="344"/>
      <c r="H70" s="344"/>
      <c r="I70" s="344"/>
      <c r="J70" s="344"/>
      <c r="K70" s="344"/>
      <c r="L70" s="344"/>
      <c r="M70" s="344"/>
      <c r="N70" s="344"/>
      <c r="O70" s="344"/>
      <c r="P70" s="344"/>
      <c r="Q70" s="344"/>
      <c r="R70" s="344"/>
      <c r="S70" s="344"/>
      <c r="T70" s="344"/>
      <c r="U70" s="345"/>
    </row>
    <row r="71" spans="1:21" ht="15" customHeight="1">
      <c r="A71" s="343" t="s">
        <v>456</v>
      </c>
      <c r="B71" s="344"/>
      <c r="C71" s="344"/>
      <c r="D71" s="344"/>
      <c r="E71" s="344"/>
      <c r="F71" s="344"/>
      <c r="G71" s="344"/>
      <c r="H71" s="344"/>
      <c r="I71" s="344"/>
      <c r="J71" s="344"/>
      <c r="K71" s="344"/>
      <c r="L71" s="344"/>
      <c r="M71" s="344"/>
      <c r="N71" s="344"/>
      <c r="O71" s="344"/>
      <c r="P71" s="344"/>
      <c r="Q71" s="344"/>
      <c r="R71" s="344"/>
      <c r="S71" s="344"/>
      <c r="T71" s="344"/>
      <c r="U71" s="345"/>
    </row>
    <row r="72" spans="1:21" ht="15" customHeight="1">
      <c r="A72" s="338" t="s">
        <v>457</v>
      </c>
      <c r="B72" s="339"/>
      <c r="C72" s="339"/>
      <c r="D72" s="339"/>
      <c r="E72" s="339"/>
      <c r="F72" s="339"/>
      <c r="G72" s="339"/>
      <c r="H72" s="339"/>
      <c r="I72" s="339"/>
      <c r="J72" s="339"/>
      <c r="K72" s="339"/>
      <c r="L72" s="339"/>
      <c r="M72" s="339"/>
      <c r="N72" s="339"/>
      <c r="O72" s="339"/>
      <c r="P72" s="339"/>
      <c r="Q72" s="339"/>
      <c r="R72" s="339"/>
      <c r="S72" s="339"/>
      <c r="T72" s="339"/>
      <c r="U72" s="339"/>
    </row>
    <row r="73" spans="1:21" ht="14.25" customHeight="1">
      <c r="A73" s="340"/>
      <c r="B73" s="341"/>
      <c r="C73" s="341"/>
      <c r="D73" s="341"/>
      <c r="E73" s="341"/>
      <c r="F73" s="341"/>
      <c r="G73" s="341"/>
      <c r="H73" s="341"/>
      <c r="I73" s="341"/>
      <c r="J73" s="341"/>
      <c r="K73" s="341"/>
      <c r="L73" s="341"/>
      <c r="M73" s="341"/>
      <c r="N73" s="341"/>
      <c r="O73" s="341"/>
      <c r="P73" s="341"/>
      <c r="Q73" s="341"/>
      <c r="R73" s="341"/>
      <c r="S73" s="341"/>
      <c r="T73" s="341"/>
      <c r="U73" s="342"/>
    </row>
  </sheetData>
  <mergeCells count="26">
    <mergeCell ref="A72:U72"/>
    <mergeCell ref="A73:U73"/>
    <mergeCell ref="A67:U67"/>
    <mergeCell ref="A68:O68"/>
    <mergeCell ref="A69:U69"/>
    <mergeCell ref="A70:U70"/>
    <mergeCell ref="A71:U71"/>
    <mergeCell ref="R1:R2"/>
    <mergeCell ref="S1:S2"/>
    <mergeCell ref="T1:T2"/>
    <mergeCell ref="U1:U2"/>
    <mergeCell ref="K1:K2"/>
    <mergeCell ref="L1:L2"/>
    <mergeCell ref="M1:M2"/>
    <mergeCell ref="N1:N2"/>
    <mergeCell ref="O1:O2"/>
    <mergeCell ref="P1:P2"/>
    <mergeCell ref="G1:G2"/>
    <mergeCell ref="H1:H2"/>
    <mergeCell ref="I1:I2"/>
    <mergeCell ref="J1:J2"/>
    <mergeCell ref="A1:A2"/>
    <mergeCell ref="B1:B2"/>
    <mergeCell ref="C1:C2"/>
    <mergeCell ref="D1:E1"/>
    <mergeCell ref="F1: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8725B3431366459AF5F4AC59A00211" ma:contentTypeVersion="0" ma:contentTypeDescription="Create a new document." ma:contentTypeScope="" ma:versionID="619164e30a87648564ca1d3260a1cef4">
  <xsd:schema xmlns:xsd="http://www.w3.org/2001/XMLSchema" xmlns:xs="http://www.w3.org/2001/XMLSchema" xmlns:p="http://schemas.microsoft.com/office/2006/metadata/properties" xmlns:ns2="ff54f65f-5900-4f3a-8a8f-36c4ef76e5b6" targetNamespace="http://schemas.microsoft.com/office/2006/metadata/properties" ma:root="true" ma:fieldsID="f5994710f24d112e92e48e9c8ff5f5ce" ns2:_="">
    <xsd:import namespace="ff54f65f-5900-4f3a-8a8f-36c4ef76e5b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4f65f-5900-4f3a-8a8f-36c4ef76e5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1D8725B3431366459AF5F4AC59A00211" ma:contentTypeVersion="0" ma:contentTypeDescription="Create a new document." ma:contentTypeScope="" ma:versionID="619164e30a87648564ca1d3260a1cef4">
  <xsd:schema xmlns:xsd="http://www.w3.org/2001/XMLSchema" xmlns:xs="http://www.w3.org/2001/XMLSchema" xmlns:p="http://schemas.microsoft.com/office/2006/metadata/properties" xmlns:ns2="ff54f65f-5900-4f3a-8a8f-36c4ef76e5b6" targetNamespace="http://schemas.microsoft.com/office/2006/metadata/properties" ma:root="true" ma:fieldsID="f5994710f24d112e92e48e9c8ff5f5ce" ns2:_="">
    <xsd:import namespace="ff54f65f-5900-4f3a-8a8f-36c4ef76e5b6"/>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4f65f-5900-4f3a-8a8f-36c4ef76e5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3D18C5DA-008E-456A-BEAA-BEDE192AFF7F}"/>
</file>

<file path=customXml/itemProps2.xml><?xml version="1.0" encoding="utf-8"?>
<ds:datastoreItem xmlns:ds="http://schemas.openxmlformats.org/officeDocument/2006/customXml" ds:itemID="{8B1B852B-8047-4622-992E-DAB4C981E850}"/>
</file>

<file path=customXml/itemProps3.xml><?xml version="1.0" encoding="utf-8"?>
<ds:datastoreItem xmlns:ds="http://schemas.openxmlformats.org/officeDocument/2006/customXml" ds:itemID="{89112595-6F5E-4673-898C-2F08941BCB77}"/>
</file>

<file path=customXml/itemProps4.xml><?xml version="1.0" encoding="utf-8"?>
<ds:datastoreItem xmlns:ds="http://schemas.openxmlformats.org/officeDocument/2006/customXml" ds:itemID="{66927A57-AA6F-43A4-BDC3-66A7B567514B}"/>
</file>

<file path=customXml/itemProps5.xml><?xml version="1.0" encoding="utf-8"?>
<ds:datastoreItem xmlns:ds="http://schemas.openxmlformats.org/officeDocument/2006/customXml" ds:itemID="{BB76160C-373D-485A-B0B2-44119EB953DB}"/>
</file>

<file path=docProps/app.xml><?xml version="1.0" encoding="utf-8"?>
<Properties xmlns="http://schemas.openxmlformats.org/officeDocument/2006/extended-properties" xmlns:vt="http://schemas.openxmlformats.org/officeDocument/2006/docPropsVTypes">
  <Application>Microsoft Excel Online</Application>
  <Manager/>
  <Company>USDA-NRCS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 Crop (340) Specification Sheet</dc:title>
  <dc:subject>Specification Sheet, Excel Spreadsheet</dc:subject>
  <dc:creator>Kerry Goodrich</dc:creator>
  <cp:keywords/>
  <dc:description/>
  <cp:lastModifiedBy>Winger, Marlon - FPAC-NRCS, UT</cp:lastModifiedBy>
  <cp:revision/>
  <dcterms:created xsi:type="dcterms:W3CDTF">2002-01-03T15:48:22Z</dcterms:created>
  <dcterms:modified xsi:type="dcterms:W3CDTF">2025-01-08T20:07:42Z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0x0101001D8725B3431366459AF5F4AC59A00211</vt:lpwstr>
  </property>
  <property fmtid="{D5CDD505-2E9C-101B-9397-08002B2CF9AE}" pid="3" name="MediaServiceImageTags">
    <vt:lpwstr/>
  </property>
  <property fmtid="{D5CDD505-2E9C-101B-9397-08002B2CF9AE}" pid="4" name="Order">
    <vt:r8>58400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